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autoCompressPictures="0" defaultThemeVersion="124226"/>
  <mc:AlternateContent xmlns:mc="http://schemas.openxmlformats.org/markup-compatibility/2006">
    <mc:Choice Requires="x15">
      <x15ac:absPath xmlns:x15ac="http://schemas.microsoft.com/office/spreadsheetml/2010/11/ac" url="C:\Users\tnwrigh2\OneDrive - UNCG\Desktop\Ongoing Tasks\Budget templates\"/>
    </mc:Choice>
  </mc:AlternateContent>
  <xr:revisionPtr revIDLastSave="0" documentId="13_ncr:1_{B44FD576-0707-441F-AD68-680F1149F573}" xr6:coauthVersionLast="47" xr6:coauthVersionMax="47" xr10:uidLastSave="{00000000-0000-0000-0000-000000000000}"/>
  <bookViews>
    <workbookView xWindow="-120" yWindow="-120" windowWidth="29040" windowHeight="15720" xr2:uid="{00000000-000D-0000-FFFF-FFFF00000000}"/>
  </bookViews>
  <sheets>
    <sheet name="Budget" sheetId="2" r:id="rId1"/>
    <sheet name="Notes" sheetId="3" r:id="rId2"/>
  </sheets>
  <definedNames>
    <definedName name="_xlnm.Print_Area" localSheetId="0">Budget!$A$1:$BK$151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X75" i="2" l="1"/>
  <c r="Y75" i="2"/>
  <c r="W75" i="2"/>
  <c r="Y74" i="2"/>
  <c r="X74" i="2"/>
  <c r="W74" i="2"/>
  <c r="Y73" i="2"/>
  <c r="X73" i="2"/>
  <c r="W73" i="2"/>
  <c r="Y72" i="2"/>
  <c r="X72" i="2"/>
  <c r="W72" i="2"/>
  <c r="Y71" i="2"/>
  <c r="X71" i="2"/>
  <c r="W71" i="2"/>
  <c r="X68" i="2"/>
  <c r="Y68" i="2"/>
  <c r="W68" i="2"/>
  <c r="Y67" i="2"/>
  <c r="X67" i="2"/>
  <c r="W67" i="2"/>
  <c r="Y66" i="2"/>
  <c r="X66" i="2"/>
  <c r="W66" i="2"/>
  <c r="Y65" i="2"/>
  <c r="X65" i="2"/>
  <c r="W65" i="2"/>
  <c r="Y64" i="2"/>
  <c r="X64" i="2"/>
  <c r="W64" i="2"/>
  <c r="Y63" i="2"/>
  <c r="X63" i="2"/>
  <c r="W63" i="2"/>
  <c r="Y62" i="2"/>
  <c r="X62" i="2"/>
  <c r="W62" i="2"/>
  <c r="Y61" i="2"/>
  <c r="X61" i="2"/>
  <c r="W61" i="2"/>
  <c r="Y60" i="2"/>
  <c r="X60" i="2"/>
  <c r="W60" i="2"/>
  <c r="W55" i="2"/>
  <c r="W57" i="2"/>
  <c r="Y57" i="2"/>
  <c r="Y56" i="2"/>
  <c r="X56" i="2"/>
  <c r="W56" i="2"/>
  <c r="Y55" i="2"/>
  <c r="X55" i="2"/>
  <c r="X57" i="2" s="1"/>
  <c r="Y51" i="2"/>
  <c r="X51" i="2"/>
  <c r="W51" i="2"/>
  <c r="X52" i="2"/>
  <c r="Y52" i="2"/>
  <c r="W52" i="2"/>
  <c r="X48" i="2"/>
  <c r="Y47" i="2"/>
  <c r="X47" i="2"/>
  <c r="W47" i="2"/>
  <c r="Y46" i="2"/>
  <c r="X46" i="2"/>
  <c r="W46" i="2"/>
  <c r="Y45" i="2"/>
  <c r="Y48" i="2" s="1"/>
  <c r="X45" i="2"/>
  <c r="W45" i="2"/>
  <c r="W48" i="2" s="1"/>
  <c r="Y40" i="2"/>
  <c r="X40" i="2"/>
  <c r="W40" i="2"/>
  <c r="Y34" i="2"/>
  <c r="X34" i="2"/>
  <c r="W34" i="2"/>
  <c r="Y18" i="2"/>
  <c r="Y24" i="2"/>
  <c r="X18" i="2"/>
  <c r="X24" i="2"/>
  <c r="W18" i="2"/>
  <c r="W24" i="2"/>
  <c r="F75" i="2"/>
  <c r="F14" i="2"/>
  <c r="F30" i="2" s="1"/>
  <c r="F15" i="2"/>
  <c r="F31" i="2" s="1"/>
  <c r="F16" i="2"/>
  <c r="F32" i="2" s="1"/>
  <c r="F17" i="2"/>
  <c r="F33" i="2" s="1"/>
  <c r="F19" i="2"/>
  <c r="F35" i="2" s="1"/>
  <c r="F20" i="2"/>
  <c r="F36" i="2" s="1"/>
  <c r="F21" i="2"/>
  <c r="F37" i="2" s="1"/>
  <c r="F22" i="2"/>
  <c r="F38" i="2" s="1"/>
  <c r="F23" i="2"/>
  <c r="F39" i="2" s="1"/>
  <c r="F12" i="2"/>
  <c r="F28" i="2" s="1"/>
  <c r="F68" i="2"/>
  <c r="F57" i="2"/>
  <c r="F52" i="2"/>
  <c r="F48" i="2"/>
  <c r="J48" i="2"/>
  <c r="J52" i="2"/>
  <c r="J57" i="2"/>
  <c r="J68" i="2"/>
  <c r="J75" i="2"/>
  <c r="N75" i="2"/>
  <c r="N68" i="2"/>
  <c r="N57" i="2"/>
  <c r="N52" i="2"/>
  <c r="N48" i="2"/>
  <c r="R75" i="2"/>
  <c r="R68" i="2"/>
  <c r="R57" i="2"/>
  <c r="R52" i="2"/>
  <c r="R48" i="2"/>
  <c r="V75" i="2"/>
  <c r="V68" i="2"/>
  <c r="V57" i="2"/>
  <c r="V52" i="2"/>
  <c r="V48" i="2"/>
  <c r="D33" i="3"/>
  <c r="D34" i="3"/>
  <c r="D35" i="3"/>
  <c r="D36" i="3"/>
  <c r="G19" i="2"/>
  <c r="K19" i="2" s="1"/>
  <c r="O19" i="2" s="1"/>
  <c r="S19" i="2" s="1"/>
  <c r="V19" i="2" s="1"/>
  <c r="V35" i="2" s="1"/>
  <c r="G17" i="2"/>
  <c r="K17" i="2" s="1"/>
  <c r="O17" i="2" s="1"/>
  <c r="S17" i="2" s="1"/>
  <c r="V17" i="2" s="1"/>
  <c r="V33" i="2" s="1"/>
  <c r="G16" i="2"/>
  <c r="K16" i="2" s="1"/>
  <c r="O16" i="2" s="1"/>
  <c r="S16" i="2" s="1"/>
  <c r="V16" i="2" s="1"/>
  <c r="V32" i="2" s="1"/>
  <c r="G15" i="2"/>
  <c r="I15" i="2" s="1"/>
  <c r="I31" i="2" s="1"/>
  <c r="G14" i="2"/>
  <c r="K14" i="2" s="1"/>
  <c r="O14" i="2" s="1"/>
  <c r="S14" i="2" s="1"/>
  <c r="V14" i="2" s="1"/>
  <c r="V30" i="2" s="1"/>
  <c r="G12" i="2"/>
  <c r="K12" i="2" s="1"/>
  <c r="O12" i="2" s="1"/>
  <c r="S12" i="2" s="1"/>
  <c r="V12" i="2" s="1"/>
  <c r="V28" i="2" s="1"/>
  <c r="C13" i="2"/>
  <c r="G13" i="2" s="1"/>
  <c r="K13" i="2" s="1"/>
  <c r="O13" i="2" s="1"/>
  <c r="S13" i="2" s="1"/>
  <c r="V13" i="2" s="1"/>
  <c r="V29" i="2" s="1"/>
  <c r="E12" i="2"/>
  <c r="E15" i="2"/>
  <c r="E31" i="2" s="1"/>
  <c r="E14" i="2"/>
  <c r="E30" i="2" s="1"/>
  <c r="H30" i="2"/>
  <c r="T30" i="2"/>
  <c r="P30" i="2"/>
  <c r="L30" i="2"/>
  <c r="D30" i="2"/>
  <c r="T31" i="2"/>
  <c r="P31" i="2"/>
  <c r="L31" i="2"/>
  <c r="H31" i="2"/>
  <c r="D31" i="2"/>
  <c r="G20" i="2"/>
  <c r="J20" i="2" s="1"/>
  <c r="J36" i="2" s="1"/>
  <c r="N16" i="2" l="1"/>
  <c r="N32" i="2" s="1"/>
  <c r="R19" i="2"/>
  <c r="R35" i="2" s="1"/>
  <c r="J14" i="2"/>
  <c r="N17" i="2"/>
  <c r="N33" i="2" s="1"/>
  <c r="N12" i="2"/>
  <c r="N14" i="2"/>
  <c r="N30" i="2" s="1"/>
  <c r="R17" i="2"/>
  <c r="R33" i="2" s="1"/>
  <c r="J19" i="2"/>
  <c r="J35" i="2" s="1"/>
  <c r="X35" i="2" s="1"/>
  <c r="N13" i="2"/>
  <c r="N29" i="2" s="1"/>
  <c r="R16" i="2"/>
  <c r="R32" i="2" s="1"/>
  <c r="J17" i="2"/>
  <c r="R12" i="2"/>
  <c r="R28" i="2" s="1"/>
  <c r="F13" i="2"/>
  <c r="J16" i="2"/>
  <c r="R14" i="2"/>
  <c r="R30" i="2" s="1"/>
  <c r="J13" i="2"/>
  <c r="J29" i="2" s="1"/>
  <c r="J12" i="2"/>
  <c r="J15" i="2"/>
  <c r="J31" i="2" s="1"/>
  <c r="N19" i="2"/>
  <c r="N35" i="2" s="1"/>
  <c r="R13" i="2"/>
  <c r="R29" i="2" s="1"/>
  <c r="F25" i="2"/>
  <c r="K15" i="2"/>
  <c r="I14" i="2"/>
  <c r="I30" i="2" s="1"/>
  <c r="M14" i="2"/>
  <c r="M30" i="2" s="1"/>
  <c r="J32" i="2" l="1"/>
  <c r="X32" i="2" s="1"/>
  <c r="X16" i="2"/>
  <c r="X19" i="2"/>
  <c r="F29" i="2"/>
  <c r="X13" i="2"/>
  <c r="J33" i="2"/>
  <c r="X33" i="2" s="1"/>
  <c r="X17" i="2"/>
  <c r="J30" i="2"/>
  <c r="X30" i="2" s="1"/>
  <c r="X14" i="2"/>
  <c r="J28" i="2"/>
  <c r="X12" i="2"/>
  <c r="O15" i="2"/>
  <c r="N15" i="2"/>
  <c r="N31" i="2" s="1"/>
  <c r="N28" i="2"/>
  <c r="M15" i="2"/>
  <c r="Q14" i="2"/>
  <c r="Q30" i="2" s="1"/>
  <c r="M31" i="2" l="1"/>
  <c r="F42" i="2"/>
  <c r="F78" i="2" s="1"/>
  <c r="X29" i="2"/>
  <c r="X28" i="2"/>
  <c r="S15" i="2"/>
  <c r="V15" i="2" s="1"/>
  <c r="R15" i="2"/>
  <c r="X15" i="2" s="1"/>
  <c r="Q15" i="2"/>
  <c r="Q31" i="2" s="1"/>
  <c r="U14" i="2"/>
  <c r="U30" i="2" l="1"/>
  <c r="Y14" i="2"/>
  <c r="F79" i="2"/>
  <c r="Y15" i="2"/>
  <c r="W15" i="2"/>
  <c r="W14" i="2"/>
  <c r="U15" i="2"/>
  <c r="U31" i="2" s="1"/>
  <c r="W31" i="2" s="1"/>
  <c r="R31" i="2"/>
  <c r="V31" i="2"/>
  <c r="I15" i="3"/>
  <c r="I14" i="3"/>
  <c r="I13" i="3"/>
  <c r="I12" i="3"/>
  <c r="I11" i="3"/>
  <c r="I16" i="3" s="1"/>
  <c r="X31" i="2" l="1"/>
  <c r="F82" i="2"/>
  <c r="Y31" i="2"/>
  <c r="W30" i="2"/>
  <c r="Y30" i="2"/>
  <c r="M72" i="2"/>
  <c r="Q72" i="2"/>
  <c r="U72" i="2"/>
  <c r="M73" i="2"/>
  <c r="Q73" i="2"/>
  <c r="U73" i="2"/>
  <c r="M74" i="2"/>
  <c r="Q74" i="2"/>
  <c r="U74" i="2"/>
  <c r="I74" i="2"/>
  <c r="I72" i="2"/>
  <c r="I73" i="2"/>
  <c r="E72" i="2"/>
  <c r="E73" i="2"/>
  <c r="E74" i="2"/>
  <c r="M71" i="2"/>
  <c r="I71" i="2"/>
  <c r="U71" i="2"/>
  <c r="Q71" i="2"/>
  <c r="E71" i="2"/>
  <c r="F84" i="2" l="1"/>
  <c r="U75" i="2"/>
  <c r="I75" i="2"/>
  <c r="G23" i="2"/>
  <c r="G22" i="2"/>
  <c r="G21" i="2"/>
  <c r="K20" i="2"/>
  <c r="O20" i="2" l="1"/>
  <c r="Q20" i="2" s="1"/>
  <c r="Q36" i="2" s="1"/>
  <c r="N20" i="2"/>
  <c r="K21" i="2"/>
  <c r="J21" i="2"/>
  <c r="K22" i="2"/>
  <c r="M22" i="2" s="1"/>
  <c r="M38" i="2" s="1"/>
  <c r="J22" i="2"/>
  <c r="K23" i="2"/>
  <c r="J23" i="2"/>
  <c r="Q19" i="2"/>
  <c r="Q35" i="2" s="1"/>
  <c r="U16" i="2"/>
  <c r="U32" i="2" s="1"/>
  <c r="M20" i="2"/>
  <c r="M36" i="2" s="1"/>
  <c r="I20" i="2"/>
  <c r="I36" i="2" s="1"/>
  <c r="I19" i="2"/>
  <c r="I35" i="2" s="1"/>
  <c r="E16" i="2"/>
  <c r="E28" i="2"/>
  <c r="M68" i="2"/>
  <c r="I23" i="2"/>
  <c r="I39" i="2" s="1"/>
  <c r="I22" i="2"/>
  <c r="I38" i="2" s="1"/>
  <c r="I21" i="2"/>
  <c r="I37" i="2" s="1"/>
  <c r="E23" i="2"/>
  <c r="E22" i="2"/>
  <c r="E21" i="2"/>
  <c r="E20" i="2"/>
  <c r="E19" i="2"/>
  <c r="E17" i="2"/>
  <c r="E57" i="2"/>
  <c r="I57" i="2"/>
  <c r="M57" i="2"/>
  <c r="Q57" i="2"/>
  <c r="U57" i="2"/>
  <c r="E48" i="2"/>
  <c r="E52" i="2"/>
  <c r="E68" i="2"/>
  <c r="E75" i="2"/>
  <c r="T33" i="2"/>
  <c r="T32" i="2"/>
  <c r="P33" i="2"/>
  <c r="P32" i="2"/>
  <c r="L33" i="2"/>
  <c r="L32" i="2"/>
  <c r="H33" i="2"/>
  <c r="H32" i="2"/>
  <c r="D33" i="2"/>
  <c r="D32" i="2"/>
  <c r="D37" i="2"/>
  <c r="T39" i="2"/>
  <c r="T38" i="2"/>
  <c r="T37" i="2"/>
  <c r="T36" i="2"/>
  <c r="T35" i="2"/>
  <c r="T29" i="2"/>
  <c r="T28" i="2"/>
  <c r="P39" i="2"/>
  <c r="P38" i="2"/>
  <c r="P37" i="2"/>
  <c r="P36" i="2"/>
  <c r="P35" i="2"/>
  <c r="P29" i="2"/>
  <c r="P28" i="2"/>
  <c r="L39" i="2"/>
  <c r="L38" i="2"/>
  <c r="L37" i="2"/>
  <c r="L36" i="2"/>
  <c r="L35" i="2"/>
  <c r="L29" i="2"/>
  <c r="L28" i="2"/>
  <c r="H39" i="2"/>
  <c r="H38" i="2"/>
  <c r="H37" i="2"/>
  <c r="H36" i="2"/>
  <c r="H35" i="2"/>
  <c r="H29" i="2"/>
  <c r="H28" i="2"/>
  <c r="D29" i="2"/>
  <c r="D39" i="2"/>
  <c r="D38" i="2"/>
  <c r="D35" i="2"/>
  <c r="D36" i="2"/>
  <c r="D28" i="2"/>
  <c r="U48" i="2"/>
  <c r="U52" i="2"/>
  <c r="U68" i="2"/>
  <c r="Q48" i="2"/>
  <c r="Q52" i="2"/>
  <c r="Q68" i="2"/>
  <c r="Q75" i="2"/>
  <c r="M48" i="2"/>
  <c r="M52" i="2"/>
  <c r="M75" i="2"/>
  <c r="I48" i="2"/>
  <c r="I52" i="2"/>
  <c r="I68" i="2"/>
  <c r="E36" i="2" l="1"/>
  <c r="E37" i="2"/>
  <c r="E32" i="2"/>
  <c r="J38" i="2"/>
  <c r="E39" i="2"/>
  <c r="E38" i="2"/>
  <c r="E33" i="2"/>
  <c r="E35" i="2"/>
  <c r="J39" i="2"/>
  <c r="O23" i="2"/>
  <c r="Q23" i="2" s="1"/>
  <c r="N23" i="2"/>
  <c r="N39" i="2" s="1"/>
  <c r="O22" i="2"/>
  <c r="N22" i="2"/>
  <c r="N38" i="2" s="1"/>
  <c r="M23" i="2"/>
  <c r="M39" i="2" s="1"/>
  <c r="O21" i="2"/>
  <c r="N21" i="2"/>
  <c r="N37" i="2" s="1"/>
  <c r="N36" i="2"/>
  <c r="J37" i="2"/>
  <c r="J25" i="2"/>
  <c r="M21" i="2"/>
  <c r="M37" i="2" s="1"/>
  <c r="S20" i="2"/>
  <c r="R20" i="2"/>
  <c r="M19" i="2"/>
  <c r="M35" i="2" s="1"/>
  <c r="I17" i="2"/>
  <c r="I33" i="2" s="1"/>
  <c r="U19" i="2"/>
  <c r="U35" i="2" s="1"/>
  <c r="M12" i="2"/>
  <c r="I12" i="2"/>
  <c r="I16" i="2"/>
  <c r="I32" i="2" s="1"/>
  <c r="M17" i="2"/>
  <c r="M33" i="2" s="1"/>
  <c r="U17" i="2"/>
  <c r="U33" i="2" s="1"/>
  <c r="M16" i="2"/>
  <c r="M32" i="2" s="1"/>
  <c r="Q16" i="2"/>
  <c r="Q32" i="2" s="1"/>
  <c r="Q22" i="2"/>
  <c r="Q38" i="2" s="1"/>
  <c r="E13" i="2"/>
  <c r="I13" i="2"/>
  <c r="I29" i="2" s="1"/>
  <c r="Q39" i="2" l="1"/>
  <c r="N42" i="2"/>
  <c r="W19" i="2"/>
  <c r="Y33" i="2"/>
  <c r="Y19" i="2"/>
  <c r="Y35" i="2"/>
  <c r="W35" i="2"/>
  <c r="Y16" i="2"/>
  <c r="J42" i="2"/>
  <c r="J78" i="2" s="1"/>
  <c r="E29" i="2"/>
  <c r="W16" i="2"/>
  <c r="W12" i="2"/>
  <c r="Y32" i="2"/>
  <c r="W32" i="2"/>
  <c r="S21" i="2"/>
  <c r="V21" i="2" s="1"/>
  <c r="V37" i="2" s="1"/>
  <c r="R21" i="2"/>
  <c r="R36" i="2"/>
  <c r="V20" i="2"/>
  <c r="X20" i="2" s="1"/>
  <c r="U20" i="2"/>
  <c r="S22" i="2"/>
  <c r="R22" i="2"/>
  <c r="N25" i="2"/>
  <c r="N78" i="2" s="1"/>
  <c r="N79" i="2" s="1"/>
  <c r="N82" i="2" s="1"/>
  <c r="N84" i="2" s="1"/>
  <c r="S23" i="2"/>
  <c r="R23" i="2"/>
  <c r="Q12" i="2"/>
  <c r="Y12" i="2" s="1"/>
  <c r="U13" i="2"/>
  <c r="U29" i="2" s="1"/>
  <c r="M13" i="2"/>
  <c r="M29" i="2" s="1"/>
  <c r="Q17" i="2"/>
  <c r="Q33" i="2" s="1"/>
  <c r="W33" i="2" s="1"/>
  <c r="Q21" i="2"/>
  <c r="E25" i="2"/>
  <c r="M28" i="2"/>
  <c r="U12" i="2"/>
  <c r="I25" i="2"/>
  <c r="I28" i="2"/>
  <c r="J79" i="2" l="1"/>
  <c r="U21" i="2"/>
  <c r="U37" i="2" s="1"/>
  <c r="U36" i="2"/>
  <c r="W20" i="2"/>
  <c r="W17" i="2"/>
  <c r="Y20" i="2"/>
  <c r="R38" i="2"/>
  <c r="X22" i="2"/>
  <c r="I42" i="2"/>
  <c r="I78" i="2" s="1"/>
  <c r="I79" i="2" s="1"/>
  <c r="Y17" i="2"/>
  <c r="X36" i="2"/>
  <c r="Y22" i="2"/>
  <c r="Q37" i="2"/>
  <c r="W21" i="2"/>
  <c r="R39" i="2"/>
  <c r="R37" i="2"/>
  <c r="X37" i="2" s="1"/>
  <c r="X21" i="2"/>
  <c r="E42" i="2"/>
  <c r="E78" i="2" s="1"/>
  <c r="R25" i="2"/>
  <c r="V22" i="2"/>
  <c r="V38" i="2" s="1"/>
  <c r="U22" i="2"/>
  <c r="V36" i="2"/>
  <c r="V23" i="2"/>
  <c r="V39" i="2" s="1"/>
  <c r="U23" i="2"/>
  <c r="R42" i="2"/>
  <c r="M42" i="2"/>
  <c r="Q13" i="2"/>
  <c r="Q29" i="2" s="1"/>
  <c r="W29" i="2" s="1"/>
  <c r="M25" i="2"/>
  <c r="Q28" i="2"/>
  <c r="Y28" i="2" s="1"/>
  <c r="U28" i="2"/>
  <c r="W28" i="2" l="1"/>
  <c r="Y29" i="2"/>
  <c r="E79" i="2"/>
  <c r="J82" i="2"/>
  <c r="W13" i="2"/>
  <c r="X38" i="2"/>
  <c r="Y13" i="2"/>
  <c r="U39" i="2"/>
  <c r="W39" i="2" s="1"/>
  <c r="W23" i="2"/>
  <c r="U38" i="2"/>
  <c r="W38" i="2" s="1"/>
  <c r="W22" i="2"/>
  <c r="X23" i="2"/>
  <c r="X25" i="2" s="1"/>
  <c r="Y21" i="2"/>
  <c r="Y37" i="2"/>
  <c r="W37" i="2"/>
  <c r="X39" i="2"/>
  <c r="X42" i="2" s="1"/>
  <c r="W36" i="2"/>
  <c r="W42" i="2" s="1"/>
  <c r="Y36" i="2"/>
  <c r="Y23" i="2"/>
  <c r="R78" i="2"/>
  <c r="U25" i="2"/>
  <c r="U42" i="2"/>
  <c r="V42" i="2"/>
  <c r="V25" i="2"/>
  <c r="M78" i="2"/>
  <c r="Q25" i="2"/>
  <c r="Q42" i="2"/>
  <c r="U78" i="2" l="1"/>
  <c r="U79" i="2" s="1"/>
  <c r="U82" i="2" s="1"/>
  <c r="U84" i="2" s="1"/>
  <c r="Y39" i="2"/>
  <c r="Y42" i="2" s="1"/>
  <c r="J84" i="2"/>
  <c r="Y25" i="2"/>
  <c r="E82" i="2"/>
  <c r="R79" i="2"/>
  <c r="Y38" i="2"/>
  <c r="W25" i="2"/>
  <c r="V78" i="2"/>
  <c r="V79" i="2" s="1"/>
  <c r="V82" i="2" s="1"/>
  <c r="V84" i="2" s="1"/>
  <c r="M79" i="2"/>
  <c r="M82" i="2" s="1"/>
  <c r="M84" i="2" s="1"/>
  <c r="O84" i="2" s="1"/>
  <c r="Q78" i="2"/>
  <c r="W78" i="2" s="1"/>
  <c r="I82" i="2"/>
  <c r="X79" i="2" l="1"/>
  <c r="X78" i="2"/>
  <c r="E84" i="2"/>
  <c r="R82" i="2"/>
  <c r="X82" i="2" s="1"/>
  <c r="Y78" i="2"/>
  <c r="V86" i="2"/>
  <c r="Q79" i="2"/>
  <c r="Q82" i="2" s="1"/>
  <c r="Y82" i="2" s="1"/>
  <c r="I84" i="2"/>
  <c r="K84" i="2" s="1"/>
  <c r="R84" i="2" l="1"/>
  <c r="X84" i="2" s="1"/>
  <c r="G84" i="2"/>
  <c r="W82" i="2"/>
  <c r="Y79" i="2"/>
  <c r="W79" i="2"/>
  <c r="Q84" i="2"/>
  <c r="W84" i="2" s="1"/>
  <c r="S84" i="2" l="1"/>
  <c r="Y84" i="2" s="1"/>
</calcChain>
</file>

<file path=xl/sharedStrings.xml><?xml version="1.0" encoding="utf-8"?>
<sst xmlns="http://schemas.openxmlformats.org/spreadsheetml/2006/main" count="244" uniqueCount="147">
  <si>
    <t>Project Title:</t>
  </si>
  <si>
    <t>From:</t>
  </si>
  <si>
    <t>To:</t>
  </si>
  <si>
    <t>DIRECT COSTS</t>
  </si>
  <si>
    <t>Salaries</t>
  </si>
  <si>
    <t>Fringe Benefits</t>
  </si>
  <si>
    <t>SUBTOTAL</t>
  </si>
  <si>
    <t>TOTAL DIRECT COSTS</t>
  </si>
  <si>
    <t>GRAND TOTAL</t>
  </si>
  <si>
    <t>Rates</t>
  </si>
  <si>
    <t>Equipment</t>
  </si>
  <si>
    <t>Domestic</t>
  </si>
  <si>
    <t>F&amp;A</t>
  </si>
  <si>
    <t>Amount</t>
  </si>
  <si>
    <t>Principal Investigator</t>
  </si>
  <si>
    <t>Indirect Cost (MTDC)</t>
  </si>
  <si>
    <t>Foreign</t>
  </si>
  <si>
    <t>Out of State</t>
  </si>
  <si>
    <t>In state</t>
  </si>
  <si>
    <t>Salary Yr1</t>
  </si>
  <si>
    <t>Sponsor</t>
  </si>
  <si>
    <t>Publication Costs</t>
  </si>
  <si>
    <t>Salary Yr3</t>
  </si>
  <si>
    <t>Graduate Student (acad)</t>
  </si>
  <si>
    <t>Graduate Student (summ)</t>
  </si>
  <si>
    <t>Other Direct Costs</t>
  </si>
  <si>
    <t>Salary Yr2</t>
  </si>
  <si>
    <t>Salary Yr4</t>
  </si>
  <si>
    <t>Salary Yr5</t>
  </si>
  <si>
    <t>Effort Yr1</t>
  </si>
  <si>
    <t>Effort Yr2</t>
  </si>
  <si>
    <t>Effort Yr3</t>
  </si>
  <si>
    <t>Effort Yr4</t>
  </si>
  <si>
    <t>Effort Yr5</t>
  </si>
  <si>
    <t>Modified Total Direct Cost (Less &gt;25K Sub, tuition, Equipment, etc.)</t>
  </si>
  <si>
    <t>Undergrad Student (acad)</t>
  </si>
  <si>
    <t>Undergrad Student (summ)</t>
  </si>
  <si>
    <t>Materials and Supplies</t>
  </si>
  <si>
    <t>Postdoc</t>
  </si>
  <si>
    <t>PI (acad)</t>
  </si>
  <si>
    <t>PI (summ)</t>
  </si>
  <si>
    <t>Per Mo</t>
  </si>
  <si>
    <t>NOTES</t>
  </si>
  <si>
    <t>MTDC formula is automatically set up to exclude the required totals, including the total subcontractor amount, however, for EACH subcontract, $25,000 will need to be added back in (F&amp;A agreement states that indirects can only be charged on the first $25,000 of each sub. After that, the sub total should be completely excluded). OSP can help with these calculations once the number of subcontractors and annual subcontractor totals are identified.</t>
  </si>
  <si>
    <t>Consultant Services</t>
  </si>
  <si>
    <t>ADP/Computer Services</t>
  </si>
  <si>
    <t>Alterations and Renovations</t>
  </si>
  <si>
    <t>Other</t>
  </si>
  <si>
    <t>Travel</t>
  </si>
  <si>
    <t>EHRA staff</t>
  </si>
  <si>
    <t>SHRA staff</t>
  </si>
  <si>
    <t>NSF Participant Support Costs</t>
  </si>
  <si>
    <t>NSF only</t>
  </si>
  <si>
    <t xml:space="preserve">Equipment </t>
  </si>
  <si>
    <t>45 CFR Parts 74 and 92, is an article of tangible nonexpendable personal property having a useful life of more than one year and an acquisition cost of $5,000 or more per unit.</t>
  </si>
  <si>
    <t>DC</t>
  </si>
  <si>
    <t>IDC</t>
  </si>
  <si>
    <t>Total Y1</t>
  </si>
  <si>
    <t>Total Yr 2</t>
  </si>
  <si>
    <t>Total Y3</t>
  </si>
  <si>
    <t>Total Y4</t>
  </si>
  <si>
    <t>Total Y5</t>
  </si>
  <si>
    <t>Subrecipients (DC+IDC)</t>
  </si>
  <si>
    <t>In-State Daily Meal Per Diem Rate</t>
  </si>
  <si>
    <t>Out-of-State Daily Meal Per Diem Rate</t>
  </si>
  <si>
    <t>Equipment Facility Rental/User Fees</t>
  </si>
  <si>
    <t>Mileage Rate</t>
  </si>
  <si>
    <t xml:space="preserve">https://accountspayable.uncg.edu/ </t>
  </si>
  <si>
    <t>Course Release Effort Equivilant</t>
  </si>
  <si>
    <t>Base tuition</t>
  </si>
  <si>
    <t>Association of Student Governments (ASG) Fee</t>
  </si>
  <si>
    <t>Athletic Fee</t>
  </si>
  <si>
    <t>Student activity fee</t>
  </si>
  <si>
    <t>Student facility fee</t>
  </si>
  <si>
    <t>Educational and Technology fee</t>
  </si>
  <si>
    <t>Transportation fee</t>
  </si>
  <si>
    <t>Security fee</t>
  </si>
  <si>
    <t>Health service fee</t>
  </si>
  <si>
    <t>Registration fee</t>
  </si>
  <si>
    <t>Out of state tuition add on</t>
  </si>
  <si>
    <t>UNCG Tuition Breakdown</t>
  </si>
  <si>
    <t>Total per semester (in state):</t>
  </si>
  <si>
    <t>Total per semester (out of state):</t>
  </si>
  <si>
    <t>1 Academic Year Total (in state):</t>
  </si>
  <si>
    <t>1 Academic Year Total (out of state):</t>
  </si>
  <si>
    <t>Current Tuition and Fees info</t>
  </si>
  <si>
    <t>In-State Lodging Max</t>
  </si>
  <si>
    <t>Out-of-State Lodging Max</t>
  </si>
  <si>
    <t>Sample Travel Table (can be inserted into budget justification)</t>
  </si>
  <si>
    <t>Estimated Domestic  Travel Costs to Conferences</t>
  </si>
  <si>
    <t># of Trips</t>
  </si>
  <si>
    <t># of Travelers</t>
  </si>
  <si>
    <t>Nights</t>
  </si>
  <si>
    <t>Days</t>
  </si>
  <si>
    <t>Unit Cost</t>
  </si>
  <si>
    <t>Total Travel</t>
  </si>
  <si>
    <t>Flight</t>
  </si>
  <si>
    <t>Registration</t>
  </si>
  <si>
    <t>Lodging</t>
  </si>
  <si>
    <t>Per Diem</t>
  </si>
  <si>
    <t>Ground Transportation</t>
  </si>
  <si>
    <t>Subtotal Travel</t>
  </si>
  <si>
    <t>Student Health Insurance Rate</t>
  </si>
  <si>
    <t>UNCG Current Tuition and Fees 2023-24 Fall Semester</t>
  </si>
  <si>
    <t>Travel Statement</t>
  </si>
  <si>
    <t>Domestic (or International) travel costs are based on current average round trip airfare on domestic air carriers and the per diem rate for hotel, meals, and expenses as estimated by the General Services Administration. For proposal purposes, travel has been estimated as above; however, we will abide by NC Office of State Budget and Management (OSBM) policy and rates for reimbursement of all travel costs.</t>
  </si>
  <si>
    <t>Fringe Benefits Statement</t>
  </si>
  <si>
    <t>Fringe benefits include the cost of the University and State retirement programs, health insurance, group life insurance, social security, disability insurance, workmen’s compensation, and unemployment compensation. The current university fringe benefit rate is 45% for professional staff and faculty, 0.3% for enrolled students during the academic year, and 8% for non-enrolled students.</t>
  </si>
  <si>
    <t>Fiscal Year Statement (NSF)</t>
  </si>
  <si>
    <t>For effort reporting purposes, UNCG defines year as fiscal period beginning July 1st and ending June 30th.</t>
  </si>
  <si>
    <t>Graduate Student Salary Statement</t>
  </si>
  <si>
    <t>The Graduate School at UNCG has recommended the following minimum hourly rates for graduate assistantships:  $15 per hour for Master’s students and $20 per hour for Doctoral students.  That said, there are disciplinary differences that may result with individual departments needing to provide a higher or lower level of minimum reimbursement due to market rates in our area. Students may work up to 20 hours per week while enrolled in courses.</t>
  </si>
  <si>
    <t xml:space="preserve">https://spartancentral.uncg.edu/tuition-billing-payments/tuition-fees/ </t>
  </si>
  <si>
    <t>UNCG Indirects Costs Statement</t>
  </si>
  <si>
    <t>YEAR 1</t>
  </si>
  <si>
    <t>YEAR 2</t>
  </si>
  <si>
    <t>YEAR 3</t>
  </si>
  <si>
    <t>YEAR 4</t>
  </si>
  <si>
    <t>YEAR 5</t>
  </si>
  <si>
    <t>Annual Salary Increase:</t>
  </si>
  <si>
    <t>Co-PI (acad)</t>
  </si>
  <si>
    <t>Co-PI (summ)</t>
  </si>
  <si>
    <t>Sponsor Program Name</t>
  </si>
  <si>
    <t>67 cents per mile</t>
  </si>
  <si>
    <t>For projects after 7/1/2027</t>
  </si>
  <si>
    <t>Mileage and per diem rates effective as of January 2, 2024. To verify current rates, please refer to the UNCG Travel Manual:</t>
  </si>
  <si>
    <t xml:space="preserve"> Indirect costs through June 30, 2027, are calculated at UNCG’s federally negotiated indirect cost rate of 47% of MTDC for on-campus research. Beginning on July 1, 2027, indirect costs are calculated at UNCG's federally negotiated indirect cost rate of 48% of MTDC for on-campus research. UNCG’s IDC agreement is dated March 26th, 2024, Cognizant Agency U.S. Department of Health and Human Services, HHS representative Ernest Kinneer, (301) 492-4855.   </t>
  </si>
  <si>
    <t>Value Plan: $1,182.28 per semester ($2,364.56 per year) // Premium Plan: $1,475.32 per semester ($2,950.64 per year)</t>
  </si>
  <si>
    <t>Student Health Insurance (IDC applies)</t>
  </si>
  <si>
    <t>Tuition (Graduate)</t>
  </si>
  <si>
    <t>Single item costs &lt;$10,000</t>
  </si>
  <si>
    <t>Costshare</t>
  </si>
  <si>
    <t>Year 1</t>
  </si>
  <si>
    <t>Year 2</t>
  </si>
  <si>
    <t>Year 3</t>
  </si>
  <si>
    <t>Year 4</t>
  </si>
  <si>
    <t>Year 5</t>
  </si>
  <si>
    <t>Source:</t>
  </si>
  <si>
    <t>Year 1 Total</t>
  </si>
  <si>
    <t>Year 2 Total</t>
  </si>
  <si>
    <t>Year 3 Total</t>
  </si>
  <si>
    <t>Year 4 Total</t>
  </si>
  <si>
    <t>Year 5 Total</t>
  </si>
  <si>
    <t>Cumulative Totals</t>
  </si>
  <si>
    <t>Combined Total</t>
  </si>
  <si>
    <t>Grand totals</t>
  </si>
  <si>
    <t>UNCG Internal Proposal Budget with Costshare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</si>
</sst>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6" formatCode="&quot;$&quot;#,##0_);[Red]\(&quot;$&quot;#,##0\)"/>
    <numFmt numFmtId="8" formatCode="&quot;$&quot;#,##0.00_);[Red]\(&quot;$&quot;#,##0.00\)"/>
    <numFmt numFmtId="44" formatCode="_(&quot;$&quot;* #,##0.00_);_(&quot;$&quot;* \(#,##0.00\);_(&quot;$&quot;* &quot;-&quot;??_);_(@_)"/>
    <numFmt numFmtId="43" formatCode="_(* #,##0.00_);_(* \(#,##0.00\);_(* &quot;-&quot;??_);_(@_)"/>
    <numFmt numFmtId="164" formatCode="mm/dd/yy"/>
    <numFmt numFmtId="165" formatCode="0.0%"/>
    <numFmt numFmtId="166" formatCode="&quot;$&quot;#,##0.00"/>
    <numFmt numFmtId="167" formatCode="&quot;$&quot;#,##0"/>
  </numFmts>
  <fonts count="20" x14ac:knownFonts="1">
    <font>
      <sz val="11"/>
      <color theme="1"/>
      <name val="Calibri"/>
      <family val="2"/>
      <scheme val="minor"/>
    </font>
    <font>
      <sz val="11"/>
      <color theme="1"/>
      <name val="Calibri"/>
      <family val="2"/>
      <scheme val="minor"/>
    </font>
    <font>
      <sz val="10"/>
      <name val="Georgia"/>
      <family val="1"/>
    </font>
    <font>
      <sz val="10"/>
      <color theme="1"/>
      <name val="Georgia"/>
      <family val="1"/>
    </font>
    <font>
      <b/>
      <sz val="10"/>
      <name val="Georgia"/>
      <family val="1"/>
    </font>
    <font>
      <b/>
      <sz val="10"/>
      <color theme="1"/>
      <name val="Georgia"/>
      <family val="1"/>
    </font>
    <font>
      <u/>
      <sz val="11"/>
      <color theme="10"/>
      <name val="Calibri"/>
      <family val="2"/>
      <scheme val="minor"/>
    </font>
    <font>
      <u/>
      <sz val="11"/>
      <color theme="11"/>
      <name val="Calibri"/>
      <family val="2"/>
      <scheme val="minor"/>
    </font>
    <font>
      <sz val="10"/>
      <name val="Arial"/>
      <family val="2"/>
    </font>
    <font>
      <b/>
      <sz val="9"/>
      <name val="Georgia"/>
      <family val="1"/>
    </font>
    <font>
      <b/>
      <sz val="11"/>
      <color theme="1"/>
      <name val="Calibri"/>
      <family val="2"/>
      <scheme val="minor"/>
    </font>
    <font>
      <b/>
      <sz val="11"/>
      <color theme="1"/>
      <name val="Times New Roman"/>
      <family val="1"/>
    </font>
    <font>
      <sz val="11"/>
      <color theme="1"/>
      <name val="Times New Roman"/>
      <family val="1"/>
    </font>
    <font>
      <b/>
      <sz val="12"/>
      <color rgb="FF000000"/>
      <name val="Times New Roman"/>
      <family val="1"/>
    </font>
    <font>
      <sz val="12"/>
      <color rgb="FF000000"/>
      <name val="Times New Roman"/>
      <family val="1"/>
    </font>
    <font>
      <b/>
      <sz val="14"/>
      <color theme="1"/>
      <name val="Calibri"/>
      <family val="2"/>
      <scheme val="minor"/>
    </font>
    <font>
      <b/>
      <sz val="8"/>
      <color theme="1"/>
      <name val="Georgia"/>
      <family val="1"/>
    </font>
    <font>
      <u/>
      <sz val="10"/>
      <color theme="1"/>
      <name val="Georgia"/>
      <family val="1"/>
    </font>
    <font>
      <b/>
      <sz val="12"/>
      <name val="Georgia"/>
      <family val="1"/>
    </font>
    <font>
      <sz val="8"/>
      <color theme="1"/>
      <name val="Georgia"/>
      <family val="1"/>
    </font>
  </fonts>
  <fills count="10">
    <fill>
      <patternFill patternType="none"/>
    </fill>
    <fill>
      <patternFill patternType="gray125"/>
    </fill>
    <fill>
      <patternFill patternType="solid">
        <fgColor theme="3" tint="0.599993896298104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rgb="FFBFBFBF"/>
        <bgColor indexed="64"/>
      </patternFill>
    </fill>
    <fill>
      <patternFill patternType="solid">
        <fgColor theme="0"/>
        <bgColor indexed="64"/>
      </patternFill>
    </fill>
    <fill>
      <patternFill patternType="solid">
        <fgColor theme="0" tint="-0.34998626667073579"/>
        <bgColor indexed="64"/>
      </patternFill>
    </fill>
  </fills>
  <borders count="33">
    <border>
      <left/>
      <right/>
      <top/>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right/>
      <top/>
      <bottom style="double">
        <color auto="1"/>
      </bottom>
      <diagonal/>
    </border>
    <border>
      <left/>
      <right/>
      <top style="thin">
        <color auto="1"/>
      </top>
      <bottom/>
      <diagonal/>
    </border>
    <border>
      <left/>
      <right/>
      <top/>
      <bottom style="thin">
        <color auto="1"/>
      </bottom>
      <diagonal/>
    </border>
    <border>
      <left style="thin">
        <color auto="1"/>
      </left>
      <right style="thin">
        <color auto="1"/>
      </right>
      <top/>
      <bottom style="thin">
        <color indexed="64"/>
      </bottom>
      <diagonal/>
    </border>
    <border>
      <left style="thin">
        <color auto="1"/>
      </left>
      <right/>
      <top/>
      <bottom style="thin">
        <color auto="1"/>
      </bottom>
      <diagonal/>
    </border>
    <border>
      <left style="thin">
        <color auto="1"/>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rgb="FF000000"/>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right style="medium">
        <color rgb="FF000000"/>
      </right>
      <top/>
      <bottom style="medium">
        <color indexed="64"/>
      </bottom>
      <diagonal/>
    </border>
    <border>
      <left/>
      <right/>
      <top/>
      <bottom style="thin">
        <color rgb="FFDDDDDD"/>
      </bottom>
      <diagonal/>
    </border>
    <border>
      <left style="thin">
        <color rgb="FFDDDDDD"/>
      </left>
      <right style="thin">
        <color rgb="FFDDDDDD"/>
      </right>
      <top style="thin">
        <color rgb="FFDDDDDD"/>
      </top>
      <bottom style="thin">
        <color rgb="FFDDDDDD"/>
      </bottom>
      <diagonal/>
    </border>
    <border>
      <left style="thin">
        <color rgb="FFDDDDDD"/>
      </left>
      <right/>
      <top style="thin">
        <color rgb="FFDDDDDD"/>
      </top>
      <bottom style="thin">
        <color rgb="FFDDDDDD"/>
      </bottom>
      <diagonal/>
    </border>
    <border>
      <left/>
      <right style="thin">
        <color rgb="FFDDDDDD"/>
      </right>
      <top style="thin">
        <color rgb="FFDDDDDD"/>
      </top>
      <bottom style="thin">
        <color rgb="FFDDDDDD"/>
      </bottom>
      <diagonal/>
    </border>
  </borders>
  <cellStyleXfs count="18">
    <xf numFmtId="0" fontId="0" fillId="0" borderId="0"/>
    <xf numFmtId="44"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0" borderId="0"/>
    <xf numFmtId="9"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cellStyleXfs>
  <cellXfs count="175">
    <xf numFmtId="0" fontId="0" fillId="0" borderId="0" xfId="0"/>
    <xf numFmtId="0" fontId="3" fillId="0" borderId="0" xfId="0" applyFont="1"/>
    <xf numFmtId="0" fontId="4" fillId="0" borderId="0" xfId="0" applyFont="1"/>
    <xf numFmtId="0" fontId="3" fillId="0" borderId="0" xfId="0" applyFont="1" applyAlignment="1">
      <alignment horizont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Alignment="1">
      <alignment horizontal="left"/>
    </xf>
    <xf numFmtId="5" fontId="5" fillId="0" borderId="4" xfId="2" applyNumberFormat="1" applyFont="1" applyBorder="1" applyAlignment="1">
      <alignment horizontal="center" vertical="center"/>
    </xf>
    <xf numFmtId="9" fontId="5" fillId="0" borderId="4" xfId="0" applyNumberFormat="1" applyFont="1" applyBorder="1" applyAlignment="1">
      <alignment horizontal="center"/>
    </xf>
    <xf numFmtId="167" fontId="5" fillId="0" borderId="4" xfId="2" applyNumberFormat="1" applyFont="1" applyBorder="1" applyAlignment="1">
      <alignment horizontal="center" vertical="center"/>
    </xf>
    <xf numFmtId="49" fontId="5" fillId="0" borderId="0" xfId="0" applyNumberFormat="1" applyFont="1" applyAlignment="1">
      <alignment horizontal="right" vertical="top" wrapText="1"/>
    </xf>
    <xf numFmtId="5" fontId="3" fillId="0" borderId="0" xfId="2" applyNumberFormat="1" applyFont="1" applyBorder="1" applyAlignment="1">
      <alignment horizontal="center" vertical="center"/>
    </xf>
    <xf numFmtId="9" fontId="3" fillId="0" borderId="0" xfId="0" applyNumberFormat="1" applyFont="1" applyAlignment="1">
      <alignment horizontal="center"/>
    </xf>
    <xf numFmtId="49" fontId="3" fillId="0" borderId="0" xfId="0" applyNumberFormat="1" applyFont="1" applyAlignment="1">
      <alignment horizontal="left" vertical="top" wrapText="1" indent="1"/>
    </xf>
    <xf numFmtId="9" fontId="5" fillId="0" borderId="4" xfId="0" applyNumberFormat="1" applyFont="1" applyBorder="1" applyAlignment="1">
      <alignment horizontal="center" vertical="center"/>
    </xf>
    <xf numFmtId="0" fontId="5" fillId="0" borderId="4" xfId="0" applyFont="1" applyBorder="1" applyAlignment="1">
      <alignment horizontal="center"/>
    </xf>
    <xf numFmtId="10" fontId="5" fillId="0" borderId="4" xfId="0" applyNumberFormat="1" applyFont="1" applyBorder="1" applyAlignment="1">
      <alignment horizontal="center" vertical="center"/>
    </xf>
    <xf numFmtId="0" fontId="4" fillId="0" borderId="0" xfId="0" applyFont="1" applyAlignment="1">
      <alignment horizontal="right"/>
    </xf>
    <xf numFmtId="0" fontId="3" fillId="0" borderId="0" xfId="0" applyFont="1" applyAlignment="1">
      <alignment horizontal="center" vertical="center"/>
    </xf>
    <xf numFmtId="49" fontId="3" fillId="0" borderId="0" xfId="0" applyNumberFormat="1" applyFont="1" applyAlignment="1">
      <alignment horizontal="left" vertical="top" wrapText="1"/>
    </xf>
    <xf numFmtId="49" fontId="3" fillId="0" borderId="0" xfId="0" applyNumberFormat="1" applyFont="1" applyAlignment="1">
      <alignment horizontal="right" vertical="top" wrapText="1"/>
    </xf>
    <xf numFmtId="166" fontId="3" fillId="0" borderId="0" xfId="0" applyNumberFormat="1" applyFont="1" applyAlignment="1">
      <alignment horizontal="center" vertical="center"/>
    </xf>
    <xf numFmtId="167" fontId="3" fillId="0" borderId="4" xfId="0" applyNumberFormat="1" applyFont="1" applyBorder="1" applyAlignment="1">
      <alignment horizontal="center"/>
    </xf>
    <xf numFmtId="167" fontId="3" fillId="0" borderId="0" xfId="0" applyNumberFormat="1" applyFont="1" applyAlignment="1">
      <alignment horizontal="center" vertical="center"/>
    </xf>
    <xf numFmtId="49" fontId="2" fillId="0" borderId="0" xfId="0" applyNumberFormat="1" applyFont="1" applyAlignment="1">
      <alignment horizontal="right" vertical="top" wrapText="1"/>
    </xf>
    <xf numFmtId="167" fontId="5" fillId="0" borderId="0" xfId="1" applyNumberFormat="1" applyFont="1" applyBorder="1" applyAlignment="1">
      <alignment horizontal="center" vertical="center"/>
    </xf>
    <xf numFmtId="49" fontId="3" fillId="0" borderId="0" xfId="0" applyNumberFormat="1" applyFont="1" applyAlignment="1" applyProtection="1">
      <alignment horizontal="right" vertical="top" wrapText="1" indent="1"/>
      <protection locked="0"/>
    </xf>
    <xf numFmtId="165" fontId="5" fillId="0" borderId="4" xfId="0" applyNumberFormat="1" applyFont="1" applyBorder="1" applyAlignment="1">
      <alignment horizontal="center" vertical="center"/>
    </xf>
    <xf numFmtId="167" fontId="5" fillId="0" borderId="5" xfId="0" applyNumberFormat="1" applyFont="1" applyBorder="1" applyAlignment="1">
      <alignment horizontal="center"/>
    </xf>
    <xf numFmtId="167" fontId="5" fillId="0" borderId="0" xfId="0" applyNumberFormat="1" applyFont="1" applyAlignment="1">
      <alignment horizontal="center"/>
    </xf>
    <xf numFmtId="0" fontId="5" fillId="0" borderId="0" xfId="0" applyFont="1"/>
    <xf numFmtId="167" fontId="3" fillId="0" borderId="0" xfId="0" applyNumberFormat="1" applyFont="1" applyAlignment="1">
      <alignment horizontal="center"/>
    </xf>
    <xf numFmtId="0" fontId="5" fillId="0" borderId="0" xfId="0" applyFont="1" applyAlignment="1">
      <alignment horizontal="center"/>
    </xf>
    <xf numFmtId="167" fontId="5" fillId="0" borderId="6" xfId="0" applyNumberFormat="1" applyFont="1" applyBorder="1" applyAlignment="1">
      <alignment horizontal="center"/>
    </xf>
    <xf numFmtId="167" fontId="3" fillId="0" borderId="4" xfId="1" applyNumberFormat="1" applyFont="1" applyBorder="1" applyAlignment="1">
      <alignment horizontal="center"/>
    </xf>
    <xf numFmtId="167" fontId="5" fillId="0" borderId="0" xfId="1" applyNumberFormat="1" applyFont="1" applyAlignment="1">
      <alignment horizontal="center"/>
    </xf>
    <xf numFmtId="49" fontId="4" fillId="2" borderId="0" xfId="0" applyNumberFormat="1" applyFont="1" applyFill="1" applyAlignment="1">
      <alignment horizontal="left" vertical="top" wrapText="1"/>
    </xf>
    <xf numFmtId="0" fontId="2" fillId="0" borderId="0" xfId="0" applyFont="1" applyAlignment="1">
      <alignment horizontal="center"/>
    </xf>
    <xf numFmtId="49" fontId="3" fillId="0" borderId="0" xfId="0" applyNumberFormat="1" applyFont="1" applyAlignment="1" applyProtection="1">
      <alignment horizontal="left"/>
      <protection locked="0"/>
    </xf>
    <xf numFmtId="9" fontId="3" fillId="0" borderId="7" xfId="0" applyNumberFormat="1" applyFont="1" applyBorder="1" applyAlignment="1">
      <alignment horizontal="center"/>
    </xf>
    <xf numFmtId="5" fontId="3" fillId="0" borderId="7" xfId="2" applyNumberFormat="1" applyFont="1" applyBorder="1" applyAlignment="1">
      <alignment horizontal="center" vertical="center"/>
    </xf>
    <xf numFmtId="0" fontId="4" fillId="0" borderId="10" xfId="0" applyFont="1" applyBorder="1" applyAlignment="1">
      <alignment horizontal="center" vertical="center"/>
    </xf>
    <xf numFmtId="164" fontId="3" fillId="0" borderId="10" xfId="0" applyNumberFormat="1" applyFont="1" applyBorder="1" applyAlignment="1" applyProtection="1">
      <alignment horizontal="center" vertical="center"/>
      <protection locked="0"/>
    </xf>
    <xf numFmtId="164" fontId="3" fillId="0" borderId="9" xfId="0" applyNumberFormat="1" applyFont="1" applyBorder="1" applyAlignment="1" applyProtection="1">
      <alignment horizontal="center" vertical="center"/>
      <protection locked="0"/>
    </xf>
    <xf numFmtId="49" fontId="5" fillId="3" borderId="0" xfId="0" applyNumberFormat="1" applyFont="1" applyFill="1" applyAlignment="1">
      <alignment horizontal="left" vertical="top" wrapText="1"/>
    </xf>
    <xf numFmtId="49" fontId="4" fillId="3" borderId="0" xfId="0" applyNumberFormat="1" applyFont="1" applyFill="1" applyAlignment="1">
      <alignment horizontal="left" vertical="top" wrapText="1"/>
    </xf>
    <xf numFmtId="49" fontId="4" fillId="3" borderId="0" xfId="0" applyNumberFormat="1" applyFont="1" applyFill="1" applyAlignment="1">
      <alignment horizontal="left" wrapText="1"/>
    </xf>
    <xf numFmtId="167" fontId="5" fillId="3" borderId="0" xfId="0" applyNumberFormat="1" applyFont="1" applyFill="1" applyAlignment="1">
      <alignment horizontal="center"/>
    </xf>
    <xf numFmtId="167" fontId="5" fillId="0" borderId="0" xfId="1" applyNumberFormat="1" applyFont="1" applyFill="1" applyAlignment="1">
      <alignment horizontal="center"/>
    </xf>
    <xf numFmtId="167" fontId="5" fillId="0" borderId="0" xfId="1" applyNumberFormat="1" applyFont="1" applyFill="1" applyBorder="1" applyAlignment="1">
      <alignment horizontal="center" vertical="center"/>
    </xf>
    <xf numFmtId="49" fontId="2" fillId="0" borderId="0" xfId="0" applyNumberFormat="1" applyFont="1" applyAlignment="1">
      <alignment vertical="top" wrapText="1"/>
    </xf>
    <xf numFmtId="49" fontId="3" fillId="0" borderId="0" xfId="0" applyNumberFormat="1" applyFont="1" applyAlignment="1">
      <alignment vertical="top" wrapText="1"/>
    </xf>
    <xf numFmtId="167" fontId="5" fillId="0" borderId="4" xfId="0" applyNumberFormat="1" applyFont="1" applyBorder="1" applyAlignment="1">
      <alignment horizontal="center"/>
    </xf>
    <xf numFmtId="164" fontId="3" fillId="4" borderId="3" xfId="0" applyNumberFormat="1" applyFont="1" applyFill="1" applyBorder="1" applyAlignment="1" applyProtection="1">
      <alignment horizontal="center" vertical="center"/>
      <protection locked="0"/>
    </xf>
    <xf numFmtId="0" fontId="3" fillId="4" borderId="4" xfId="0" applyFont="1" applyFill="1" applyBorder="1" applyAlignment="1">
      <alignment horizontal="center" vertical="center"/>
    </xf>
    <xf numFmtId="0" fontId="3" fillId="4" borderId="4" xfId="0" applyFont="1" applyFill="1" applyBorder="1" applyAlignment="1">
      <alignment horizontal="center"/>
    </xf>
    <xf numFmtId="167" fontId="3" fillId="4" borderId="4" xfId="0" applyNumberFormat="1" applyFont="1" applyFill="1" applyBorder="1" applyAlignment="1">
      <alignment horizontal="center"/>
    </xf>
    <xf numFmtId="44" fontId="3" fillId="4" borderId="4" xfId="1" applyFont="1" applyFill="1" applyBorder="1" applyAlignment="1">
      <alignment horizontal="center" vertical="center"/>
    </xf>
    <xf numFmtId="167" fontId="3" fillId="4" borderId="4" xfId="0" applyNumberFormat="1" applyFont="1" applyFill="1" applyBorder="1" applyAlignment="1">
      <alignment horizontal="center" vertical="center"/>
    </xf>
    <xf numFmtId="166" fontId="3" fillId="4" borderId="4" xfId="0" applyNumberFormat="1" applyFont="1" applyFill="1" applyBorder="1" applyAlignment="1">
      <alignment horizontal="center" vertical="center"/>
    </xf>
    <xf numFmtId="167" fontId="2" fillId="4" borderId="4" xfId="0" applyNumberFormat="1" applyFont="1" applyFill="1" applyBorder="1" applyAlignment="1">
      <alignment horizontal="center"/>
    </xf>
    <xf numFmtId="0" fontId="2" fillId="4" borderId="4" xfId="0" applyFont="1" applyFill="1" applyBorder="1" applyAlignment="1">
      <alignment horizontal="center"/>
    </xf>
    <xf numFmtId="167" fontId="2" fillId="4" borderId="4" xfId="1" applyNumberFormat="1" applyFont="1" applyFill="1" applyBorder="1" applyAlignment="1">
      <alignment horizontal="center"/>
    </xf>
    <xf numFmtId="167" fontId="3" fillId="4" borderId="4" xfId="1" applyNumberFormat="1" applyFont="1" applyFill="1" applyBorder="1" applyAlignment="1">
      <alignment horizontal="center"/>
    </xf>
    <xf numFmtId="2" fontId="5" fillId="0" borderId="4" xfId="0" applyNumberFormat="1" applyFont="1" applyBorder="1" applyAlignment="1">
      <alignment horizontal="center"/>
    </xf>
    <xf numFmtId="167" fontId="3" fillId="4" borderId="8" xfId="0" applyNumberFormat="1" applyFont="1" applyFill="1" applyBorder="1" applyAlignment="1">
      <alignment horizontal="center" vertical="center"/>
    </xf>
    <xf numFmtId="0" fontId="3" fillId="4" borderId="8" xfId="0" applyFont="1" applyFill="1" applyBorder="1" applyAlignment="1">
      <alignment horizontal="center"/>
    </xf>
    <xf numFmtId="167" fontId="3" fillId="0" borderId="8" xfId="1" applyNumberFormat="1" applyFont="1" applyBorder="1" applyAlignment="1">
      <alignment horizontal="center"/>
    </xf>
    <xf numFmtId="167" fontId="2" fillId="4" borderId="8" xfId="1" applyNumberFormat="1" applyFont="1" applyFill="1" applyBorder="1" applyAlignment="1">
      <alignment horizontal="center"/>
    </xf>
    <xf numFmtId="0" fontId="2" fillId="4" borderId="8" xfId="0" applyFont="1" applyFill="1" applyBorder="1" applyAlignment="1">
      <alignment horizontal="center"/>
    </xf>
    <xf numFmtId="167" fontId="3" fillId="4" borderId="8" xfId="1" applyNumberFormat="1" applyFont="1" applyFill="1" applyBorder="1" applyAlignment="1">
      <alignment horizontal="center"/>
    </xf>
    <xf numFmtId="3" fontId="9" fillId="0" borderId="0" xfId="11" applyNumberFormat="1" applyFont="1" applyBorder="1" applyAlignment="1">
      <alignment horizontal="center"/>
    </xf>
    <xf numFmtId="3" fontId="9" fillId="0" borderId="0" xfId="11" applyNumberFormat="1" applyFont="1" applyBorder="1" applyAlignment="1">
      <alignment horizontal="right"/>
    </xf>
    <xf numFmtId="0" fontId="3" fillId="0" borderId="0" xfId="0" applyFont="1" applyAlignment="1">
      <alignment vertical="top" wrapText="1"/>
    </xf>
    <xf numFmtId="49" fontId="5" fillId="0" borderId="0" xfId="0" applyNumberFormat="1" applyFont="1" applyAlignment="1">
      <alignment vertical="top" wrapText="1"/>
    </xf>
    <xf numFmtId="167" fontId="3" fillId="0" borderId="4" xfId="1" applyNumberFormat="1" applyFont="1" applyFill="1" applyBorder="1" applyAlignment="1">
      <alignment horizontal="center"/>
    </xf>
    <xf numFmtId="167" fontId="3" fillId="0" borderId="8" xfId="1" applyNumberFormat="1" applyFont="1" applyFill="1" applyBorder="1" applyAlignment="1">
      <alignment horizontal="center"/>
    </xf>
    <xf numFmtId="49" fontId="2" fillId="0" borderId="0" xfId="0" applyNumberFormat="1" applyFont="1" applyAlignment="1">
      <alignment horizontal="left" vertical="top" wrapText="1"/>
    </xf>
    <xf numFmtId="0" fontId="3" fillId="0" borderId="0" xfId="0" applyFont="1" applyAlignment="1">
      <alignment horizontal="left"/>
    </xf>
    <xf numFmtId="49" fontId="3" fillId="0" borderId="1" xfId="0" applyNumberFormat="1" applyFont="1" applyBorder="1" applyProtection="1">
      <protection locked="0"/>
    </xf>
    <xf numFmtId="49" fontId="5" fillId="3" borderId="0" xfId="0" applyNumberFormat="1" applyFont="1" applyFill="1" applyAlignment="1">
      <alignment vertical="top" wrapText="1"/>
    </xf>
    <xf numFmtId="0" fontId="0" fillId="0" borderId="0" xfId="0" applyAlignment="1">
      <alignment wrapText="1"/>
    </xf>
    <xf numFmtId="0" fontId="10" fillId="0" borderId="0" xfId="0" applyFont="1" applyAlignment="1">
      <alignment vertical="center"/>
    </xf>
    <xf numFmtId="0" fontId="5" fillId="5" borderId="0" xfId="0" applyFont="1" applyFill="1"/>
    <xf numFmtId="49" fontId="4" fillId="5" borderId="0" xfId="0" applyNumberFormat="1" applyFont="1" applyFill="1" applyAlignment="1">
      <alignment horizontal="left" vertical="top" wrapText="1"/>
    </xf>
    <xf numFmtId="167" fontId="5" fillId="5" borderId="4" xfId="0" applyNumberFormat="1" applyFont="1" applyFill="1" applyBorder="1" applyAlignment="1">
      <alignment horizontal="center" vertical="center"/>
    </xf>
    <xf numFmtId="0" fontId="5" fillId="5" borderId="4" xfId="0" applyFont="1" applyFill="1" applyBorder="1" applyAlignment="1">
      <alignment horizontal="center"/>
    </xf>
    <xf numFmtId="167" fontId="5" fillId="5" borderId="4" xfId="0" applyNumberFormat="1" applyFont="1" applyFill="1" applyBorder="1" applyAlignment="1">
      <alignment horizontal="center"/>
    </xf>
    <xf numFmtId="8" fontId="0" fillId="0" borderId="0" xfId="0" applyNumberFormat="1" applyAlignment="1">
      <alignment horizontal="left"/>
    </xf>
    <xf numFmtId="0" fontId="6" fillId="0" borderId="0" xfId="17"/>
    <xf numFmtId="10" fontId="0" fillId="0" borderId="0" xfId="0" applyNumberFormat="1" applyAlignment="1">
      <alignment horizontal="left"/>
    </xf>
    <xf numFmtId="0" fontId="12" fillId="6" borderId="13" xfId="0" applyFont="1" applyFill="1" applyBorder="1" applyAlignment="1">
      <alignment horizontal="left" wrapText="1"/>
    </xf>
    <xf numFmtId="8" fontId="12" fillId="0" borderId="14" xfId="0" applyNumberFormat="1" applyFont="1" applyBorder="1"/>
    <xf numFmtId="8" fontId="11" fillId="3" borderId="14" xfId="0" applyNumberFormat="1" applyFont="1" applyFill="1" applyBorder="1"/>
    <xf numFmtId="8" fontId="11" fillId="3" borderId="16" xfId="0" applyNumberFormat="1" applyFont="1" applyFill="1" applyBorder="1"/>
    <xf numFmtId="0" fontId="13" fillId="0" borderId="20" xfId="0" applyFont="1" applyBorder="1" applyAlignment="1">
      <alignment horizontal="right" vertical="center" wrapText="1"/>
    </xf>
    <xf numFmtId="0" fontId="13" fillId="0" borderId="21" xfId="0" applyFont="1" applyBorder="1" applyAlignment="1">
      <alignment horizontal="right" vertical="center" wrapText="1"/>
    </xf>
    <xf numFmtId="0" fontId="14" fillId="0" borderId="21" xfId="0" applyFont="1" applyBorder="1" applyAlignment="1">
      <alignment vertical="center" wrapText="1"/>
    </xf>
    <xf numFmtId="6" fontId="14" fillId="0" borderId="21" xfId="0" applyNumberFormat="1" applyFont="1" applyBorder="1" applyAlignment="1">
      <alignment horizontal="right" vertical="center" wrapText="1"/>
    </xf>
    <xf numFmtId="0" fontId="14" fillId="0" borderId="21" xfId="0" applyFont="1" applyBorder="1" applyAlignment="1">
      <alignment horizontal="right" vertical="center" wrapText="1"/>
    </xf>
    <xf numFmtId="8" fontId="14" fillId="0" borderId="21" xfId="0" applyNumberFormat="1" applyFont="1" applyBorder="1" applyAlignment="1">
      <alignment horizontal="right" vertical="center" wrapText="1"/>
    </xf>
    <xf numFmtId="0" fontId="13" fillId="0" borderId="20" xfId="0" applyFont="1" applyBorder="1" applyAlignment="1">
      <alignment horizontal="right" vertical="center"/>
    </xf>
    <xf numFmtId="0" fontId="13" fillId="0" borderId="22" xfId="0" applyFont="1" applyBorder="1" applyAlignment="1">
      <alignment horizontal="right" vertical="center"/>
    </xf>
    <xf numFmtId="0" fontId="13" fillId="0" borderId="23" xfId="0" applyFont="1" applyBorder="1" applyAlignment="1">
      <alignment horizontal="right" vertical="center"/>
    </xf>
    <xf numFmtId="0" fontId="14" fillId="0" borderId="23" xfId="0" applyFont="1" applyBorder="1" applyAlignment="1">
      <alignment vertical="center" wrapText="1"/>
    </xf>
    <xf numFmtId="0" fontId="14" fillId="0" borderId="23" xfId="0" applyFont="1" applyBorder="1" applyAlignment="1">
      <alignment horizontal="right" vertical="center" wrapText="1"/>
    </xf>
    <xf numFmtId="8" fontId="14" fillId="0" borderId="23" xfId="0" applyNumberFormat="1" applyFont="1" applyBorder="1" applyAlignment="1">
      <alignment horizontal="right" vertical="center" wrapText="1"/>
    </xf>
    <xf numFmtId="6" fontId="14" fillId="0" borderId="23" xfId="0" applyNumberFormat="1" applyFont="1" applyBorder="1" applyAlignment="1">
      <alignment horizontal="right" vertical="center" wrapText="1"/>
    </xf>
    <xf numFmtId="0" fontId="13" fillId="0" borderId="24" xfId="0" applyFont="1" applyBorder="1" applyAlignment="1">
      <alignment horizontal="right" vertical="center" wrapText="1"/>
    </xf>
    <xf numFmtId="0" fontId="13" fillId="0" borderId="25" xfId="0" applyFont="1" applyBorder="1" applyAlignment="1">
      <alignment horizontal="right" vertical="center"/>
    </xf>
    <xf numFmtId="0" fontId="14" fillId="0" borderId="22" xfId="0" applyFont="1" applyBorder="1" applyAlignment="1">
      <alignment vertical="center" wrapText="1"/>
    </xf>
    <xf numFmtId="0" fontId="14" fillId="0" borderId="22" xfId="0" applyFont="1" applyBorder="1" applyAlignment="1">
      <alignment horizontal="right" vertical="center" wrapText="1"/>
    </xf>
    <xf numFmtId="6" fontId="14" fillId="0" borderId="26" xfId="0" applyNumberFormat="1" applyFont="1" applyBorder="1" applyAlignment="1">
      <alignment horizontal="right" vertical="center" wrapText="1"/>
    </xf>
    <xf numFmtId="6" fontId="14" fillId="0" borderId="22" xfId="0" applyNumberFormat="1" applyFont="1" applyBorder="1" applyAlignment="1">
      <alignment horizontal="right" vertical="center" wrapText="1"/>
    </xf>
    <xf numFmtId="6" fontId="13" fillId="7" borderId="21" xfId="0" applyNumberFormat="1" applyFont="1" applyFill="1" applyBorder="1" applyAlignment="1">
      <alignment horizontal="right" vertical="center" wrapText="1"/>
    </xf>
    <xf numFmtId="0" fontId="11" fillId="3" borderId="13" xfId="0" applyFont="1" applyFill="1" applyBorder="1" applyAlignment="1">
      <alignment horizontal="center" vertical="center" wrapText="1"/>
    </xf>
    <xf numFmtId="0" fontId="11" fillId="3" borderId="13" xfId="0" applyFont="1" applyFill="1" applyBorder="1" applyAlignment="1">
      <alignment horizontal="center" wrapText="1"/>
    </xf>
    <xf numFmtId="0" fontId="11" fillId="3" borderId="15" xfId="0" applyFont="1" applyFill="1" applyBorder="1" applyAlignment="1">
      <alignment horizontal="center" wrapText="1"/>
    </xf>
    <xf numFmtId="0" fontId="10" fillId="0" borderId="0" xfId="0" applyFont="1" applyAlignment="1">
      <alignment vertical="center" wrapText="1"/>
    </xf>
    <xf numFmtId="0" fontId="3" fillId="3" borderId="0" xfId="0" applyFont="1" applyFill="1" applyAlignment="1">
      <alignment horizontal="center"/>
    </xf>
    <xf numFmtId="0" fontId="5" fillId="3" borderId="0" xfId="0" applyFont="1" applyFill="1"/>
    <xf numFmtId="0" fontId="16" fillId="3" borderId="0" xfId="0" applyFont="1" applyFill="1"/>
    <xf numFmtId="0" fontId="17" fillId="0" borderId="7" xfId="0" applyFont="1" applyBorder="1"/>
    <xf numFmtId="0" fontId="17" fillId="0" borderId="7" xfId="0" applyFont="1" applyBorder="1" applyAlignment="1">
      <alignment horizontal="center" vertical="center"/>
    </xf>
    <xf numFmtId="0" fontId="17" fillId="0" borderId="7" xfId="0" applyFont="1" applyBorder="1" applyAlignment="1">
      <alignment horizontal="center"/>
    </xf>
    <xf numFmtId="49" fontId="3" fillId="0" borderId="29" xfId="0" applyNumberFormat="1" applyFont="1" applyBorder="1" applyAlignment="1" applyProtection="1">
      <alignment horizontal="left"/>
      <protection locked="0"/>
    </xf>
    <xf numFmtId="0" fontId="3" fillId="8" borderId="30" xfId="0" applyFont="1" applyFill="1" applyBorder="1" applyAlignment="1">
      <alignment horizontal="center"/>
    </xf>
    <xf numFmtId="0" fontId="19" fillId="8" borderId="31" xfId="0" applyFont="1" applyFill="1" applyBorder="1"/>
    <xf numFmtId="0" fontId="3" fillId="8" borderId="32" xfId="0" applyFont="1" applyFill="1" applyBorder="1"/>
    <xf numFmtId="165" fontId="5" fillId="0" borderId="0" xfId="0" applyNumberFormat="1" applyFont="1" applyAlignment="1">
      <alignment horizontal="center" vertical="center"/>
    </xf>
    <xf numFmtId="0" fontId="2" fillId="4" borderId="0" xfId="0" applyFont="1" applyFill="1" applyAlignment="1">
      <alignment horizontal="center"/>
    </xf>
    <xf numFmtId="0" fontId="17" fillId="0" borderId="0" xfId="0" applyFont="1"/>
    <xf numFmtId="49" fontId="3" fillId="0" borderId="0" xfId="0" applyNumberFormat="1" applyFont="1" applyProtection="1">
      <protection locked="0"/>
    </xf>
    <xf numFmtId="0" fontId="3" fillId="8" borderId="0" xfId="0" applyFont="1" applyFill="1"/>
    <xf numFmtId="49" fontId="5" fillId="4" borderId="4" xfId="0" applyNumberFormat="1" applyFont="1" applyFill="1" applyBorder="1" applyAlignment="1" applyProtection="1">
      <alignment horizontal="center"/>
      <protection locked="0"/>
    </xf>
    <xf numFmtId="164" fontId="3" fillId="4" borderId="8" xfId="0" applyNumberFormat="1" applyFont="1" applyFill="1" applyBorder="1" applyAlignment="1" applyProtection="1">
      <alignment horizontal="center" vertical="center"/>
      <protection locked="0"/>
    </xf>
    <xf numFmtId="49" fontId="5" fillId="5" borderId="4" xfId="0" applyNumberFormat="1" applyFont="1" applyFill="1" applyBorder="1" applyAlignment="1" applyProtection="1">
      <alignment horizontal="center"/>
      <protection locked="0"/>
    </xf>
    <xf numFmtId="49" fontId="3" fillId="4" borderId="4" xfId="0" applyNumberFormat="1" applyFont="1" applyFill="1" applyBorder="1" applyAlignment="1" applyProtection="1">
      <alignment horizontal="center"/>
      <protection locked="0"/>
    </xf>
    <xf numFmtId="167" fontId="3" fillId="6" borderId="4" xfId="0" applyNumberFormat="1" applyFont="1" applyFill="1" applyBorder="1" applyAlignment="1">
      <alignment horizontal="center"/>
    </xf>
    <xf numFmtId="167" fontId="3" fillId="6" borderId="4" xfId="1" applyNumberFormat="1" applyFont="1" applyFill="1" applyBorder="1" applyAlignment="1">
      <alignment horizontal="center"/>
    </xf>
    <xf numFmtId="167" fontId="3" fillId="6" borderId="8" xfId="1" applyNumberFormat="1" applyFont="1" applyFill="1" applyBorder="1" applyAlignment="1">
      <alignment horizontal="center"/>
    </xf>
    <xf numFmtId="167" fontId="5" fillId="6" borderId="5" xfId="0" applyNumberFormat="1" applyFont="1" applyFill="1" applyBorder="1" applyAlignment="1">
      <alignment horizontal="center"/>
    </xf>
    <xf numFmtId="167" fontId="5" fillId="6" borderId="0" xfId="0" applyNumberFormat="1" applyFont="1" applyFill="1" applyAlignment="1">
      <alignment horizontal="center"/>
    </xf>
    <xf numFmtId="167" fontId="3" fillId="6" borderId="0" xfId="0" applyNumberFormat="1" applyFont="1" applyFill="1" applyAlignment="1">
      <alignment horizontal="center"/>
    </xf>
    <xf numFmtId="167" fontId="5" fillId="4" borderId="0" xfId="0" applyNumberFormat="1" applyFont="1" applyFill="1" applyAlignment="1">
      <alignment horizontal="center"/>
    </xf>
    <xf numFmtId="167" fontId="5" fillId="9" borderId="0" xfId="0" applyNumberFormat="1" applyFont="1" applyFill="1" applyAlignment="1">
      <alignment horizontal="center"/>
    </xf>
    <xf numFmtId="167" fontId="5" fillId="4" borderId="4" xfId="0" applyNumberFormat="1" applyFont="1" applyFill="1" applyBorder="1" applyAlignment="1">
      <alignment horizontal="center"/>
    </xf>
    <xf numFmtId="0" fontId="5" fillId="3" borderId="4" xfId="0" applyFont="1" applyFill="1" applyBorder="1"/>
    <xf numFmtId="167" fontId="5" fillId="3" borderId="4" xfId="0" applyNumberFormat="1" applyFont="1" applyFill="1" applyBorder="1" applyAlignment="1">
      <alignment horizontal="center"/>
    </xf>
    <xf numFmtId="167" fontId="5" fillId="9" borderId="4" xfId="0" applyNumberFormat="1" applyFont="1" applyFill="1" applyBorder="1" applyAlignment="1">
      <alignment horizontal="center"/>
    </xf>
    <xf numFmtId="167" fontId="5" fillId="3" borderId="2" xfId="0" applyNumberFormat="1" applyFont="1" applyFill="1" applyBorder="1" applyAlignment="1">
      <alignment horizontal="center"/>
    </xf>
    <xf numFmtId="167" fontId="5" fillId="4" borderId="2" xfId="0" applyNumberFormat="1" applyFont="1" applyFill="1" applyBorder="1" applyAlignment="1">
      <alignment horizontal="center"/>
    </xf>
    <xf numFmtId="167" fontId="5" fillId="9" borderId="2" xfId="0" applyNumberFormat="1" applyFont="1" applyFill="1" applyBorder="1" applyAlignment="1">
      <alignment horizontal="center"/>
    </xf>
    <xf numFmtId="167" fontId="5" fillId="3" borderId="6" xfId="0" applyNumberFormat="1" applyFont="1" applyFill="1" applyBorder="1" applyAlignment="1">
      <alignment horizontal="center"/>
    </xf>
    <xf numFmtId="0" fontId="3" fillId="0" borderId="0" xfId="0" applyFont="1" applyAlignment="1">
      <alignment horizontal="left" vertical="center" wrapText="1"/>
    </xf>
    <xf numFmtId="0" fontId="18" fillId="4" borderId="0" xfId="0" applyFont="1" applyFill="1" applyAlignment="1">
      <alignment horizontal="center"/>
    </xf>
    <xf numFmtId="0" fontId="2" fillId="4" borderId="0" xfId="0" applyFont="1" applyFill="1" applyAlignment="1">
      <alignment horizontal="center"/>
    </xf>
    <xf numFmtId="49" fontId="3" fillId="0" borderId="1" xfId="0" applyNumberFormat="1" applyFont="1" applyBorder="1" applyAlignment="1" applyProtection="1">
      <alignment horizontal="left"/>
      <protection locked="0"/>
    </xf>
    <xf numFmtId="49" fontId="3" fillId="0" borderId="6" xfId="0" applyNumberFormat="1" applyFont="1" applyBorder="1" applyAlignment="1" applyProtection="1">
      <alignment horizontal="left"/>
      <protection locked="0"/>
    </xf>
    <xf numFmtId="49" fontId="3" fillId="0" borderId="0" xfId="0" applyNumberFormat="1" applyFont="1" applyAlignment="1" applyProtection="1">
      <alignment horizontal="right" vertical="top" wrapText="1"/>
      <protection locked="0"/>
    </xf>
    <xf numFmtId="167" fontId="5" fillId="6" borderId="0" xfId="0" applyNumberFormat="1" applyFont="1" applyFill="1" applyAlignment="1">
      <alignment horizontal="center"/>
    </xf>
    <xf numFmtId="0" fontId="5" fillId="6" borderId="4" xfId="0" applyFont="1" applyFill="1" applyBorder="1" applyAlignment="1">
      <alignment horizontal="center"/>
    </xf>
    <xf numFmtId="0" fontId="13" fillId="7" borderId="17" xfId="0" applyFont="1" applyFill="1" applyBorder="1" applyAlignment="1">
      <alignment vertical="center" wrapText="1"/>
    </xf>
    <xf numFmtId="0" fontId="13" fillId="7" borderId="18" xfId="0" applyFont="1" applyFill="1" applyBorder="1" applyAlignment="1">
      <alignment vertical="center" wrapText="1"/>
    </xf>
    <xf numFmtId="0" fontId="13" fillId="7" borderId="19" xfId="0" applyFont="1" applyFill="1" applyBorder="1" applyAlignment="1">
      <alignment vertical="center" wrapText="1"/>
    </xf>
    <xf numFmtId="0" fontId="13" fillId="7" borderId="25" xfId="0" applyFont="1" applyFill="1" applyBorder="1" applyAlignment="1">
      <alignment horizontal="right" vertical="center" wrapText="1"/>
    </xf>
    <xf numFmtId="0" fontId="13" fillId="7" borderId="27" xfId="0" applyFont="1" applyFill="1" applyBorder="1" applyAlignment="1">
      <alignment horizontal="right" vertical="center" wrapText="1"/>
    </xf>
    <xf numFmtId="0" fontId="13" fillId="7" borderId="28" xfId="0" applyFont="1" applyFill="1" applyBorder="1" applyAlignment="1">
      <alignment horizontal="right" vertical="center" wrapText="1"/>
    </xf>
    <xf numFmtId="0" fontId="15" fillId="4" borderId="0" xfId="0" applyFont="1" applyFill="1" applyAlignment="1">
      <alignment horizontal="center"/>
    </xf>
    <xf numFmtId="0" fontId="11" fillId="3" borderId="11" xfId="0" applyFont="1" applyFill="1" applyBorder="1" applyAlignment="1">
      <alignment horizontal="center"/>
    </xf>
    <xf numFmtId="0" fontId="11" fillId="3" borderId="12" xfId="0" applyFont="1" applyFill="1" applyBorder="1" applyAlignment="1">
      <alignment horizontal="center"/>
    </xf>
    <xf numFmtId="0" fontId="0" fillId="4" borderId="0" xfId="0" applyFill="1" applyAlignment="1">
      <alignment horizontal="center"/>
    </xf>
    <xf numFmtId="0" fontId="13" fillId="7" borderId="17" xfId="0" applyFont="1" applyFill="1" applyBorder="1" applyAlignment="1">
      <alignment horizontal="center" vertical="center" wrapText="1"/>
    </xf>
    <xf numFmtId="0" fontId="13" fillId="7" borderId="18" xfId="0" applyFont="1" applyFill="1" applyBorder="1" applyAlignment="1">
      <alignment horizontal="center" vertical="center" wrapText="1"/>
    </xf>
    <xf numFmtId="0" fontId="13" fillId="7" borderId="19" xfId="0" applyFont="1" applyFill="1" applyBorder="1" applyAlignment="1">
      <alignment horizontal="center" vertical="center" wrapText="1"/>
    </xf>
  </cellXfs>
  <cellStyles count="18">
    <cellStyle name="Comma 2" xfId="12" xr:uid="{00000000-0005-0000-0000-000000000000}"/>
    <cellStyle name="Currency" xfId="1" builtinId="4"/>
    <cellStyle name="Currency 2" xfId="11" xr:uid="{00000000-0005-0000-0000-000002000000}"/>
    <cellStyle name="Followed Hyperlink" xfId="4" builtinId="9" hidden="1"/>
    <cellStyle name="Followed Hyperlink" xfId="6" builtinId="9" hidden="1"/>
    <cellStyle name="Followed Hyperlink" xfId="8" builtinId="9" hidden="1"/>
    <cellStyle name="Followed Hyperlink" xfId="14" builtinId="9" hidden="1"/>
    <cellStyle name="Followed Hyperlink" xfId="16" builtinId="9" hidden="1"/>
    <cellStyle name="Hyperlink" xfId="3" builtinId="8" hidden="1"/>
    <cellStyle name="Hyperlink" xfId="5" builtinId="8" hidden="1"/>
    <cellStyle name="Hyperlink" xfId="7" builtinId="8" hidden="1"/>
    <cellStyle name="Hyperlink" xfId="13" builtinId="8" hidden="1"/>
    <cellStyle name="Hyperlink" xfId="15" builtinId="8" hidden="1"/>
    <cellStyle name="Hyperlink" xfId="17" builtinId="8"/>
    <cellStyle name="Normal" xfId="0" builtinId="0"/>
    <cellStyle name="Normal 2" xfId="9" xr:uid="{00000000-0005-0000-0000-00000E000000}"/>
    <cellStyle name="Percent" xfId="2" builtinId="5"/>
    <cellStyle name="Percent 2" xfId="10" xr:uid="{00000000-0005-0000-0000-000010000000}"/>
  </cellStyles>
  <dxfs count="0"/>
  <tableStyles count="0" defaultTableStyle="TableStyleMedium9" defaultPivotStyle="PivotStyleLight16"/>
  <colors>
    <mruColors>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spartancentral.uncg.edu/tuition-billing-payments/tuition-fees/" TargetMode="External"/><Relationship Id="rId1" Type="http://schemas.openxmlformats.org/officeDocument/2006/relationships/hyperlink" Target="https://accountspayable.uncg.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89"/>
  <sheetViews>
    <sheetView tabSelected="1" zoomScale="130" zoomScaleNormal="130" zoomScaleSheetLayoutView="85" workbookViewId="0">
      <pane ySplit="10" topLeftCell="A11" activePane="bottomLeft" state="frozen"/>
      <selection pane="bottomLeft" activeCell="B36" sqref="B36"/>
    </sheetView>
  </sheetViews>
  <sheetFormatPr defaultColWidth="8.85546875" defaultRowHeight="12.75" x14ac:dyDescent="0.2"/>
  <cols>
    <col min="1" max="1" width="37" style="1" customWidth="1"/>
    <col min="2" max="2" width="12.42578125" style="1" bestFit="1" customWidth="1"/>
    <col min="3" max="3" width="13.7109375" style="18" bestFit="1" customWidth="1"/>
    <col min="4" max="4" width="9.42578125" style="3" customWidth="1"/>
    <col min="5" max="6" width="14.140625" style="1" customWidth="1"/>
    <col min="7" max="7" width="13.7109375" style="1" bestFit="1" customWidth="1"/>
    <col min="8" max="8" width="9.42578125" style="3" customWidth="1"/>
    <col min="9" max="9" width="12.7109375" style="1" bestFit="1" customWidth="1"/>
    <col min="10" max="10" width="12.7109375" style="1" customWidth="1"/>
    <col min="11" max="11" width="13.42578125" style="1" customWidth="1"/>
    <col min="12" max="12" width="9.42578125" style="3" customWidth="1"/>
    <col min="13" max="14" width="14.28515625" style="1" customWidth="1"/>
    <col min="15" max="15" width="14.140625" style="1" customWidth="1"/>
    <col min="16" max="16" width="9.42578125" style="3" customWidth="1"/>
    <col min="17" max="18" width="12.7109375" style="1" customWidth="1"/>
    <col min="19" max="19" width="16.85546875" style="1" customWidth="1"/>
    <col min="20" max="20" width="9.42578125" style="3" customWidth="1"/>
    <col min="21" max="22" width="14.140625" style="1" customWidth="1"/>
    <col min="23" max="23" width="14.42578125" style="1" bestFit="1" customWidth="1"/>
    <col min="24" max="24" width="15.7109375" style="1" customWidth="1"/>
    <col min="25" max="25" width="18.42578125" style="1" customWidth="1"/>
    <col min="26" max="16384" width="8.85546875" style="1"/>
  </cols>
  <sheetData>
    <row r="1" spans="1:25" ht="15" x14ac:dyDescent="0.2">
      <c r="A1" s="155" t="s">
        <v>146</v>
      </c>
      <c r="B1" s="156"/>
      <c r="C1" s="156"/>
      <c r="D1" s="156"/>
      <c r="E1" s="156"/>
      <c r="F1" s="130"/>
      <c r="G1" s="37"/>
      <c r="H1" s="37"/>
      <c r="I1" s="37"/>
      <c r="J1" s="37"/>
      <c r="K1" s="37"/>
      <c r="L1" s="37"/>
      <c r="M1" s="37"/>
      <c r="N1" s="37"/>
      <c r="O1" s="37"/>
      <c r="P1" s="37"/>
      <c r="Q1" s="37"/>
      <c r="R1" s="37"/>
      <c r="S1" s="37"/>
      <c r="T1" s="37"/>
      <c r="U1" s="37"/>
      <c r="V1" s="37"/>
    </row>
    <row r="2" spans="1:25" x14ac:dyDescent="0.2">
      <c r="A2" s="30" t="s">
        <v>20</v>
      </c>
      <c r="B2" s="122"/>
      <c r="C2" s="123"/>
      <c r="D2" s="124"/>
      <c r="E2" s="122"/>
      <c r="F2" s="131"/>
      <c r="G2" s="121" t="s">
        <v>119</v>
      </c>
      <c r="H2" s="119"/>
      <c r="I2" s="120">
        <v>1.03</v>
      </c>
      <c r="J2" s="120"/>
    </row>
    <row r="3" spans="1:25" x14ac:dyDescent="0.2">
      <c r="A3" s="30" t="s">
        <v>122</v>
      </c>
      <c r="G3" s="127"/>
      <c r="H3" s="126"/>
      <c r="I3" s="128"/>
      <c r="J3" s="133"/>
    </row>
    <row r="4" spans="1:25" x14ac:dyDescent="0.2">
      <c r="A4" s="2" t="s">
        <v>0</v>
      </c>
      <c r="B4" s="79"/>
      <c r="C4" s="79"/>
      <c r="D4" s="79"/>
      <c r="E4" s="79"/>
      <c r="F4" s="132"/>
      <c r="G4" s="38"/>
      <c r="H4" s="38"/>
      <c r="I4" s="38"/>
      <c r="J4" s="38"/>
      <c r="K4" s="125"/>
      <c r="L4" s="38"/>
      <c r="M4" s="38"/>
      <c r="N4" s="38"/>
      <c r="O4" s="38"/>
      <c r="P4" s="38"/>
      <c r="Q4" s="38"/>
      <c r="R4" s="38"/>
      <c r="S4" s="38"/>
      <c r="T4" s="38"/>
      <c r="U4" s="38"/>
      <c r="V4" s="38"/>
    </row>
    <row r="5" spans="1:25" x14ac:dyDescent="0.2">
      <c r="A5" s="2" t="s">
        <v>14</v>
      </c>
      <c r="B5" s="157"/>
      <c r="C5" s="157"/>
      <c r="D5" s="157"/>
      <c r="E5" s="158"/>
      <c r="F5" s="38"/>
      <c r="G5" s="38"/>
      <c r="H5" s="38"/>
      <c r="I5" s="38"/>
      <c r="J5" s="38"/>
      <c r="K5" s="38"/>
      <c r="L5" s="38"/>
      <c r="M5" s="38"/>
      <c r="N5" s="38"/>
      <c r="O5" s="38"/>
      <c r="P5" s="38"/>
      <c r="Q5" s="38"/>
      <c r="R5" s="38"/>
      <c r="S5" s="38"/>
      <c r="T5" s="38"/>
      <c r="U5" s="38"/>
      <c r="V5" s="38"/>
    </row>
    <row r="6" spans="1:25" x14ac:dyDescent="0.2">
      <c r="A6" s="2"/>
      <c r="B6" s="38"/>
      <c r="C6" s="38"/>
      <c r="D6" s="38"/>
      <c r="E6" s="134" t="s">
        <v>114</v>
      </c>
      <c r="F6" s="134" t="s">
        <v>131</v>
      </c>
      <c r="G6" s="38"/>
      <c r="H6" s="38"/>
      <c r="I6" s="134" t="s">
        <v>115</v>
      </c>
      <c r="J6" s="134" t="s">
        <v>131</v>
      </c>
      <c r="K6" s="38"/>
      <c r="L6" s="38"/>
      <c r="M6" s="134" t="s">
        <v>116</v>
      </c>
      <c r="N6" s="134" t="s">
        <v>131</v>
      </c>
      <c r="O6" s="38"/>
      <c r="P6" s="38"/>
      <c r="Q6" s="134" t="s">
        <v>117</v>
      </c>
      <c r="R6" s="134" t="s">
        <v>131</v>
      </c>
      <c r="S6" s="38"/>
      <c r="T6" s="38"/>
      <c r="U6" s="134" t="s">
        <v>118</v>
      </c>
      <c r="V6" s="134" t="s">
        <v>131</v>
      </c>
    </row>
    <row r="7" spans="1:25" x14ac:dyDescent="0.2">
      <c r="C7" s="1"/>
      <c r="E7" s="4" t="s">
        <v>1</v>
      </c>
      <c r="F7" s="4" t="s">
        <v>132</v>
      </c>
      <c r="G7" s="41"/>
      <c r="I7" s="4" t="s">
        <v>1</v>
      </c>
      <c r="J7" s="4" t="s">
        <v>133</v>
      </c>
      <c r="K7" s="41"/>
      <c r="M7" s="4" t="s">
        <v>1</v>
      </c>
      <c r="N7" s="4" t="s">
        <v>134</v>
      </c>
      <c r="O7" s="41"/>
      <c r="Q7" s="4" t="s">
        <v>1</v>
      </c>
      <c r="R7" s="4" t="s">
        <v>135</v>
      </c>
      <c r="S7" s="41"/>
      <c r="U7" s="5" t="s">
        <v>1</v>
      </c>
      <c r="V7" s="4" t="s">
        <v>136</v>
      </c>
      <c r="W7" s="32"/>
    </row>
    <row r="8" spans="1:25" x14ac:dyDescent="0.2">
      <c r="C8" s="1"/>
      <c r="E8" s="53"/>
      <c r="F8" s="53"/>
      <c r="G8" s="42"/>
      <c r="I8" s="53"/>
      <c r="J8" s="53"/>
      <c r="K8" s="42"/>
      <c r="M8" s="53"/>
      <c r="N8" s="53"/>
      <c r="O8" s="42"/>
      <c r="Q8" s="53"/>
      <c r="R8" s="53"/>
      <c r="S8" s="42"/>
      <c r="U8" s="53"/>
      <c r="V8" s="53"/>
      <c r="W8" s="32"/>
    </row>
    <row r="9" spans="1:25" x14ac:dyDescent="0.2">
      <c r="C9" s="1"/>
      <c r="E9" s="5" t="s">
        <v>2</v>
      </c>
      <c r="F9" s="5" t="s">
        <v>137</v>
      </c>
      <c r="G9" s="41"/>
      <c r="I9" s="5" t="s">
        <v>2</v>
      </c>
      <c r="J9" s="5" t="s">
        <v>137</v>
      </c>
      <c r="K9" s="41"/>
      <c r="M9" s="5" t="s">
        <v>2</v>
      </c>
      <c r="N9" s="5" t="s">
        <v>137</v>
      </c>
      <c r="O9" s="41"/>
      <c r="Q9" s="5" t="s">
        <v>2</v>
      </c>
      <c r="R9" s="5" t="s">
        <v>137</v>
      </c>
      <c r="S9" s="41"/>
      <c r="U9" s="5" t="s">
        <v>2</v>
      </c>
      <c r="V9" s="5" t="s">
        <v>137</v>
      </c>
      <c r="W9" s="32"/>
    </row>
    <row r="10" spans="1:25" x14ac:dyDescent="0.2">
      <c r="A10" s="6" t="s">
        <v>3</v>
      </c>
      <c r="C10" s="1"/>
      <c r="E10" s="135"/>
      <c r="F10" s="135"/>
      <c r="G10" s="43"/>
      <c r="I10" s="135"/>
      <c r="J10" s="135"/>
      <c r="K10" s="43"/>
      <c r="M10" s="135"/>
      <c r="N10" s="135"/>
      <c r="O10" s="43"/>
      <c r="Q10" s="135"/>
      <c r="R10" s="135"/>
      <c r="S10" s="43"/>
      <c r="U10" s="53"/>
      <c r="V10" s="135"/>
      <c r="W10" s="161" t="s">
        <v>145</v>
      </c>
      <c r="X10" s="161"/>
      <c r="Y10" s="161"/>
    </row>
    <row r="11" spans="1:25" s="3" customFormat="1" x14ac:dyDescent="0.2">
      <c r="A11" s="44" t="s">
        <v>4</v>
      </c>
      <c r="C11" s="54" t="s">
        <v>19</v>
      </c>
      <c r="D11" s="55" t="s">
        <v>29</v>
      </c>
      <c r="E11" s="55" t="s">
        <v>13</v>
      </c>
      <c r="F11" s="55"/>
      <c r="G11" s="55" t="s">
        <v>26</v>
      </c>
      <c r="H11" s="55" t="s">
        <v>30</v>
      </c>
      <c r="I11" s="55" t="s">
        <v>13</v>
      </c>
      <c r="J11" s="55"/>
      <c r="K11" s="55" t="s">
        <v>22</v>
      </c>
      <c r="L11" s="55" t="s">
        <v>31</v>
      </c>
      <c r="M11" s="55" t="s">
        <v>13</v>
      </c>
      <c r="N11" s="55"/>
      <c r="O11" s="55" t="s">
        <v>27</v>
      </c>
      <c r="P11" s="55" t="s">
        <v>32</v>
      </c>
      <c r="Q11" s="55" t="s">
        <v>13</v>
      </c>
      <c r="R11" s="55"/>
      <c r="S11" s="55" t="s">
        <v>28</v>
      </c>
      <c r="T11" s="55" t="s">
        <v>33</v>
      </c>
      <c r="U11" s="55" t="s">
        <v>13</v>
      </c>
      <c r="V11" s="55"/>
      <c r="W11" s="146" t="s">
        <v>20</v>
      </c>
      <c r="X11" s="146" t="s">
        <v>131</v>
      </c>
      <c r="Y11" s="147" t="s">
        <v>144</v>
      </c>
    </row>
    <row r="12" spans="1:25" x14ac:dyDescent="0.2">
      <c r="A12" s="50" t="s">
        <v>39</v>
      </c>
      <c r="B12" s="18"/>
      <c r="C12" s="7">
        <v>0</v>
      </c>
      <c r="D12" s="8"/>
      <c r="E12" s="22">
        <f t="shared" ref="E12:E17" si="0">ROUND(C12*D12,0)</f>
        <v>0</v>
      </c>
      <c r="F12" s="138">
        <f>C12*D12</f>
        <v>0</v>
      </c>
      <c r="G12" s="7">
        <f>C12*I2</f>
        <v>0</v>
      </c>
      <c r="H12" s="8"/>
      <c r="I12" s="22">
        <f>ROUND(G12*H12,0)</f>
        <v>0</v>
      </c>
      <c r="J12" s="138">
        <f>G12*H12</f>
        <v>0</v>
      </c>
      <c r="K12" s="7">
        <f>G12*I2</f>
        <v>0</v>
      </c>
      <c r="L12" s="8"/>
      <c r="M12" s="22">
        <f>ROUND(K12*L12,0)</f>
        <v>0</v>
      </c>
      <c r="N12" s="138">
        <f>K12*L12</f>
        <v>0</v>
      </c>
      <c r="O12" s="7">
        <f>K12*I2</f>
        <v>0</v>
      </c>
      <c r="P12" s="8"/>
      <c r="Q12" s="22">
        <f>ROUND(O12*P12,0)</f>
        <v>0</v>
      </c>
      <c r="R12" s="138">
        <f>O12*P12</f>
        <v>0</v>
      </c>
      <c r="S12" s="52">
        <f>O12*I2</f>
        <v>0</v>
      </c>
      <c r="T12" s="8"/>
      <c r="U12" s="22">
        <f>ROUND(S12*T12,0)</f>
        <v>0</v>
      </c>
      <c r="V12" s="138">
        <f t="shared" ref="V12:V17" si="1">S12*T12</f>
        <v>0</v>
      </c>
      <c r="W12" s="148">
        <f>E12+I12+M12+Q12+U12</f>
        <v>0</v>
      </c>
      <c r="X12" s="146">
        <f>F12+J12+R12+V12+N12</f>
        <v>0</v>
      </c>
      <c r="Y12" s="149">
        <f>E12+F12+I12+J12+M12+N12+Q12+R12+U12+V12</f>
        <v>0</v>
      </c>
    </row>
    <row r="13" spans="1:25" x14ac:dyDescent="0.2">
      <c r="A13" s="50" t="s">
        <v>40</v>
      </c>
      <c r="B13" s="18"/>
      <c r="C13" s="7">
        <f>C12/3</f>
        <v>0</v>
      </c>
      <c r="D13" s="8"/>
      <c r="E13" s="22">
        <f t="shared" si="0"/>
        <v>0</v>
      </c>
      <c r="F13" s="138">
        <f>C13*D13</f>
        <v>0</v>
      </c>
      <c r="G13" s="7">
        <f>C13*I2</f>
        <v>0</v>
      </c>
      <c r="H13" s="8"/>
      <c r="I13" s="22">
        <f>ROUND(G13*H13,0)</f>
        <v>0</v>
      </c>
      <c r="J13" s="138">
        <f t="shared" ref="J13:J23" si="2">G13*H13</f>
        <v>0</v>
      </c>
      <c r="K13" s="7">
        <f>G13*I2</f>
        <v>0</v>
      </c>
      <c r="L13" s="8"/>
      <c r="M13" s="22">
        <f>ROUND(K13*L13,0)</f>
        <v>0</v>
      </c>
      <c r="N13" s="138">
        <f t="shared" ref="N13:N23" si="3">K13*L13</f>
        <v>0</v>
      </c>
      <c r="O13" s="7">
        <f>K13*I2</f>
        <v>0</v>
      </c>
      <c r="P13" s="8"/>
      <c r="Q13" s="22">
        <f>ROUND(O13*P13,0)</f>
        <v>0</v>
      </c>
      <c r="R13" s="138">
        <f t="shared" ref="R13:R23" si="4">O13*P13</f>
        <v>0</v>
      </c>
      <c r="S13" s="52">
        <f>O13*I2</f>
        <v>0</v>
      </c>
      <c r="T13" s="8"/>
      <c r="U13" s="22">
        <f>ROUND(S13*T13,0)</f>
        <v>0</v>
      </c>
      <c r="V13" s="138">
        <f t="shared" si="1"/>
        <v>0</v>
      </c>
      <c r="W13" s="148">
        <f t="shared" ref="W13:W24" si="5">E13+I13+M13+Q13+U13</f>
        <v>0</v>
      </c>
      <c r="X13" s="146">
        <f t="shared" ref="X13:X24" si="6">F13+J13+R13+V13+N13</f>
        <v>0</v>
      </c>
      <c r="Y13" s="149">
        <f t="shared" ref="Y13:Y24" si="7">E13+F13+I13+J13+M13+N13+Q13+R13+U13+V13</f>
        <v>0</v>
      </c>
    </row>
    <row r="14" spans="1:25" x14ac:dyDescent="0.2">
      <c r="A14" s="50" t="s">
        <v>120</v>
      </c>
      <c r="B14" s="18"/>
      <c r="C14" s="7">
        <v>0</v>
      </c>
      <c r="D14" s="8"/>
      <c r="E14" s="22">
        <f t="shared" si="0"/>
        <v>0</v>
      </c>
      <c r="F14" s="138">
        <f t="shared" ref="F14:F23" si="8">C14*D14</f>
        <v>0</v>
      </c>
      <c r="G14" s="7">
        <f>C14*I2</f>
        <v>0</v>
      </c>
      <c r="H14" s="8"/>
      <c r="I14" s="22">
        <f>ROUND(G14*H14,0)</f>
        <v>0</v>
      </c>
      <c r="J14" s="138">
        <f t="shared" si="2"/>
        <v>0</v>
      </c>
      <c r="K14" s="7">
        <f>G14*I2</f>
        <v>0</v>
      </c>
      <c r="L14" s="8"/>
      <c r="M14" s="22">
        <f t="shared" ref="M14:M15" si="9">ROUND(K14*L14,0)</f>
        <v>0</v>
      </c>
      <c r="N14" s="138">
        <f t="shared" si="3"/>
        <v>0</v>
      </c>
      <c r="O14" s="7">
        <f>K14*I2</f>
        <v>0</v>
      </c>
      <c r="P14" s="8"/>
      <c r="Q14" s="22">
        <f t="shared" ref="Q14:Q15" si="10">ROUND(O14*P14,0)</f>
        <v>0</v>
      </c>
      <c r="R14" s="138">
        <f t="shared" si="4"/>
        <v>0</v>
      </c>
      <c r="S14" s="52">
        <f>O14*I2</f>
        <v>0</v>
      </c>
      <c r="T14" s="8"/>
      <c r="U14" s="22">
        <f t="shared" ref="U14:U15" si="11">ROUND(S14*T14,0)</f>
        <v>0</v>
      </c>
      <c r="V14" s="138">
        <f t="shared" si="1"/>
        <v>0</v>
      </c>
      <c r="W14" s="148">
        <f t="shared" si="5"/>
        <v>0</v>
      </c>
      <c r="X14" s="146">
        <f t="shared" si="6"/>
        <v>0</v>
      </c>
      <c r="Y14" s="149">
        <f t="shared" si="7"/>
        <v>0</v>
      </c>
    </row>
    <row r="15" spans="1:25" x14ac:dyDescent="0.2">
      <c r="A15" s="50" t="s">
        <v>121</v>
      </c>
      <c r="B15" s="18"/>
      <c r="C15" s="7">
        <v>0</v>
      </c>
      <c r="D15" s="8"/>
      <c r="E15" s="22">
        <f t="shared" si="0"/>
        <v>0</v>
      </c>
      <c r="F15" s="138">
        <f t="shared" si="8"/>
        <v>0</v>
      </c>
      <c r="G15" s="7">
        <f>C15*I2</f>
        <v>0</v>
      </c>
      <c r="H15" s="8"/>
      <c r="I15" s="22">
        <f t="shared" ref="I15" si="12">ROUND(G15*H15,0)</f>
        <v>0</v>
      </c>
      <c r="J15" s="138">
        <f t="shared" si="2"/>
        <v>0</v>
      </c>
      <c r="K15" s="7">
        <f>G15*I2</f>
        <v>0</v>
      </c>
      <c r="L15" s="8"/>
      <c r="M15" s="22">
        <f t="shared" si="9"/>
        <v>0</v>
      </c>
      <c r="N15" s="138">
        <f t="shared" si="3"/>
        <v>0</v>
      </c>
      <c r="O15" s="7">
        <f>K15*I2</f>
        <v>0</v>
      </c>
      <c r="P15" s="8"/>
      <c r="Q15" s="22">
        <f t="shared" si="10"/>
        <v>0</v>
      </c>
      <c r="R15" s="138">
        <f t="shared" si="4"/>
        <v>0</v>
      </c>
      <c r="S15" s="52">
        <f>O15*I2</f>
        <v>0</v>
      </c>
      <c r="T15" s="8"/>
      <c r="U15" s="22">
        <f t="shared" si="11"/>
        <v>0</v>
      </c>
      <c r="V15" s="138">
        <f t="shared" si="1"/>
        <v>0</v>
      </c>
      <c r="W15" s="148">
        <f t="shared" si="5"/>
        <v>0</v>
      </c>
      <c r="X15" s="146">
        <f t="shared" si="6"/>
        <v>0</v>
      </c>
      <c r="Y15" s="149">
        <f t="shared" si="7"/>
        <v>0</v>
      </c>
    </row>
    <row r="16" spans="1:25" x14ac:dyDescent="0.2">
      <c r="A16" s="50" t="s">
        <v>49</v>
      </c>
      <c r="B16" s="18"/>
      <c r="C16" s="7">
        <v>0</v>
      </c>
      <c r="D16" s="8"/>
      <c r="E16" s="22">
        <f t="shared" si="0"/>
        <v>0</v>
      </c>
      <c r="F16" s="138">
        <f t="shared" si="8"/>
        <v>0</v>
      </c>
      <c r="G16" s="7">
        <f>C16*I2</f>
        <v>0</v>
      </c>
      <c r="H16" s="8"/>
      <c r="I16" s="22">
        <f>ROUND(G16*H16,0)</f>
        <v>0</v>
      </c>
      <c r="J16" s="138">
        <f t="shared" si="2"/>
        <v>0</v>
      </c>
      <c r="K16" s="7">
        <f>G16*1.03</f>
        <v>0</v>
      </c>
      <c r="L16" s="8"/>
      <c r="M16" s="22">
        <f>ROUND(K16*L16,0)</f>
        <v>0</v>
      </c>
      <c r="N16" s="138">
        <f t="shared" si="3"/>
        <v>0</v>
      </c>
      <c r="O16" s="7">
        <f>K16*1.03</f>
        <v>0</v>
      </c>
      <c r="P16" s="8"/>
      <c r="Q16" s="22">
        <f>ROUND(O16*P16,0)</f>
        <v>0</v>
      </c>
      <c r="R16" s="138">
        <f t="shared" si="4"/>
        <v>0</v>
      </c>
      <c r="S16" s="52">
        <f>O16*1.03</f>
        <v>0</v>
      </c>
      <c r="T16" s="8"/>
      <c r="U16" s="22">
        <f>ROUND(S16*T16,0)</f>
        <v>0</v>
      </c>
      <c r="V16" s="138">
        <f t="shared" si="1"/>
        <v>0</v>
      </c>
      <c r="W16" s="148">
        <f t="shared" si="5"/>
        <v>0</v>
      </c>
      <c r="X16" s="146">
        <f t="shared" si="6"/>
        <v>0</v>
      </c>
      <c r="Y16" s="149">
        <f t="shared" si="7"/>
        <v>0</v>
      </c>
    </row>
    <row r="17" spans="1:25" x14ac:dyDescent="0.2">
      <c r="A17" s="51" t="s">
        <v>50</v>
      </c>
      <c r="B17" s="18"/>
      <c r="C17" s="7">
        <v>0</v>
      </c>
      <c r="D17" s="8"/>
      <c r="E17" s="22">
        <f t="shared" si="0"/>
        <v>0</v>
      </c>
      <c r="F17" s="138">
        <f t="shared" si="8"/>
        <v>0</v>
      </c>
      <c r="G17" s="7">
        <f>C17*I2</f>
        <v>0</v>
      </c>
      <c r="H17" s="8"/>
      <c r="I17" s="22">
        <f>ROUND(G17*H17,0)</f>
        <v>0</v>
      </c>
      <c r="J17" s="138">
        <f t="shared" si="2"/>
        <v>0</v>
      </c>
      <c r="K17" s="7">
        <f>G17*I2</f>
        <v>0</v>
      </c>
      <c r="L17" s="8"/>
      <c r="M17" s="22">
        <f>ROUND(K17*L17,0)</f>
        <v>0</v>
      </c>
      <c r="N17" s="138">
        <f t="shared" si="3"/>
        <v>0</v>
      </c>
      <c r="O17" s="7">
        <f>K17*I2</f>
        <v>0</v>
      </c>
      <c r="P17" s="8"/>
      <c r="Q17" s="22">
        <f>ROUND(O17*P17,0)</f>
        <v>0</v>
      </c>
      <c r="R17" s="138">
        <f t="shared" si="4"/>
        <v>0</v>
      </c>
      <c r="S17" s="52">
        <f>O17*I2</f>
        <v>0</v>
      </c>
      <c r="T17" s="8"/>
      <c r="U17" s="22">
        <f>ROUND(S17*T17,0)</f>
        <v>0</v>
      </c>
      <c r="V17" s="138">
        <f t="shared" si="1"/>
        <v>0</v>
      </c>
      <c r="W17" s="148">
        <f t="shared" si="5"/>
        <v>0</v>
      </c>
      <c r="X17" s="146">
        <f t="shared" si="6"/>
        <v>0</v>
      </c>
      <c r="Y17" s="149">
        <f t="shared" si="7"/>
        <v>0</v>
      </c>
    </row>
    <row r="18" spans="1:25" x14ac:dyDescent="0.2">
      <c r="A18" s="51"/>
      <c r="B18" s="18"/>
      <c r="C18" s="7"/>
      <c r="D18" s="8"/>
      <c r="E18" s="22"/>
      <c r="F18" s="138"/>
      <c r="G18" s="7"/>
      <c r="H18" s="8"/>
      <c r="I18" s="22"/>
      <c r="J18" s="138"/>
      <c r="K18" s="7"/>
      <c r="L18" s="8"/>
      <c r="M18" s="22"/>
      <c r="N18" s="138"/>
      <c r="O18" s="7"/>
      <c r="P18" s="8"/>
      <c r="Q18" s="22"/>
      <c r="R18" s="138"/>
      <c r="S18" s="52"/>
      <c r="T18" s="8"/>
      <c r="U18" s="22"/>
      <c r="V18" s="138"/>
      <c r="W18" s="148">
        <f t="shared" si="5"/>
        <v>0</v>
      </c>
      <c r="X18" s="146">
        <f t="shared" si="6"/>
        <v>0</v>
      </c>
      <c r="Y18" s="149">
        <f t="shared" si="7"/>
        <v>0</v>
      </c>
    </row>
    <row r="19" spans="1:25" x14ac:dyDescent="0.2">
      <c r="A19" s="51" t="s">
        <v>38</v>
      </c>
      <c r="B19" s="18"/>
      <c r="C19" s="7">
        <v>0</v>
      </c>
      <c r="D19" s="8"/>
      <c r="E19" s="22">
        <f>ROUND(C19*D19,0)</f>
        <v>0</v>
      </c>
      <c r="F19" s="138">
        <f t="shared" si="8"/>
        <v>0</v>
      </c>
      <c r="G19" s="7">
        <f>C19*I2</f>
        <v>0</v>
      </c>
      <c r="H19" s="8"/>
      <c r="I19" s="22">
        <f>ROUND(G19*H19,0)</f>
        <v>0</v>
      </c>
      <c r="J19" s="138">
        <f t="shared" si="2"/>
        <v>0</v>
      </c>
      <c r="K19" s="7">
        <f>G19*I2</f>
        <v>0</v>
      </c>
      <c r="L19" s="8"/>
      <c r="M19" s="22">
        <f>ROUND(K19*L19,0)</f>
        <v>0</v>
      </c>
      <c r="N19" s="138">
        <f t="shared" si="3"/>
        <v>0</v>
      </c>
      <c r="O19" s="7">
        <f>K19*I2</f>
        <v>0</v>
      </c>
      <c r="P19" s="8"/>
      <c r="Q19" s="22">
        <f>ROUND(O19*P19,0)</f>
        <v>0</v>
      </c>
      <c r="R19" s="138">
        <f t="shared" si="4"/>
        <v>0</v>
      </c>
      <c r="S19" s="52">
        <f>O19*I2</f>
        <v>0</v>
      </c>
      <c r="T19" s="8"/>
      <c r="U19" s="22">
        <f>ROUND(S19*T19,0)</f>
        <v>0</v>
      </c>
      <c r="V19" s="138">
        <f>S19*T19</f>
        <v>0</v>
      </c>
      <c r="W19" s="148">
        <f t="shared" si="5"/>
        <v>0</v>
      </c>
      <c r="X19" s="146">
        <f t="shared" si="6"/>
        <v>0</v>
      </c>
      <c r="Y19" s="149">
        <f>E19+F19+I19+J19+M19+N19+Q19+R19+U19+V19</f>
        <v>0</v>
      </c>
    </row>
    <row r="20" spans="1:25" x14ac:dyDescent="0.2">
      <c r="A20" s="51" t="s">
        <v>23</v>
      </c>
      <c r="B20" s="18"/>
      <c r="C20" s="9">
        <v>0</v>
      </c>
      <c r="D20" s="8"/>
      <c r="E20" s="22">
        <f>ROUND(C20*D20,0)</f>
        <v>0</v>
      </c>
      <c r="F20" s="138">
        <f t="shared" si="8"/>
        <v>0</v>
      </c>
      <c r="G20" s="7">
        <f>C20</f>
        <v>0</v>
      </c>
      <c r="H20" s="8"/>
      <c r="I20" s="22">
        <f>ROUND(G20*H20,0)</f>
        <v>0</v>
      </c>
      <c r="J20" s="138">
        <f t="shared" si="2"/>
        <v>0</v>
      </c>
      <c r="K20" s="7">
        <f>G20</f>
        <v>0</v>
      </c>
      <c r="L20" s="8"/>
      <c r="M20" s="22">
        <f>ROUND(K20*L20,0)</f>
        <v>0</v>
      </c>
      <c r="N20" s="138">
        <f t="shared" si="3"/>
        <v>0</v>
      </c>
      <c r="O20" s="7">
        <f>K20</f>
        <v>0</v>
      </c>
      <c r="P20" s="8"/>
      <c r="Q20" s="22">
        <f>ROUND(O20*P20,0)</f>
        <v>0</v>
      </c>
      <c r="R20" s="138">
        <f t="shared" si="4"/>
        <v>0</v>
      </c>
      <c r="S20" s="52">
        <f>O20</f>
        <v>0</v>
      </c>
      <c r="T20" s="8"/>
      <c r="U20" s="22">
        <f>ROUND(S20*T20,0)</f>
        <v>0</v>
      </c>
      <c r="V20" s="138">
        <f>S20*T20</f>
        <v>0</v>
      </c>
      <c r="W20" s="148">
        <f t="shared" si="5"/>
        <v>0</v>
      </c>
      <c r="X20" s="146">
        <f t="shared" si="6"/>
        <v>0</v>
      </c>
      <c r="Y20" s="149">
        <f t="shared" si="7"/>
        <v>0</v>
      </c>
    </row>
    <row r="21" spans="1:25" x14ac:dyDescent="0.2">
      <c r="A21" s="51" t="s">
        <v>24</v>
      </c>
      <c r="B21" s="18"/>
      <c r="C21" s="7">
        <v>0</v>
      </c>
      <c r="D21" s="8"/>
      <c r="E21" s="22">
        <f>ROUND(C21*D21,0)</f>
        <v>0</v>
      </c>
      <c r="F21" s="138">
        <f t="shared" si="8"/>
        <v>0</v>
      </c>
      <c r="G21" s="7">
        <f>C21</f>
        <v>0</v>
      </c>
      <c r="H21" s="8"/>
      <c r="I21" s="22">
        <f>ROUND(G21*H21,0)</f>
        <v>0</v>
      </c>
      <c r="J21" s="138">
        <f t="shared" si="2"/>
        <v>0</v>
      </c>
      <c r="K21" s="7">
        <f>G21</f>
        <v>0</v>
      </c>
      <c r="L21" s="8"/>
      <c r="M21" s="22">
        <f>ROUND(K21*L21,0)</f>
        <v>0</v>
      </c>
      <c r="N21" s="138">
        <f t="shared" si="3"/>
        <v>0</v>
      </c>
      <c r="O21" s="7">
        <f>K21</f>
        <v>0</v>
      </c>
      <c r="P21" s="8"/>
      <c r="Q21" s="22">
        <f>ROUND(O21*P21,0)</f>
        <v>0</v>
      </c>
      <c r="R21" s="138">
        <f t="shared" si="4"/>
        <v>0</v>
      </c>
      <c r="S21" s="52">
        <f>O21</f>
        <v>0</v>
      </c>
      <c r="T21" s="8"/>
      <c r="U21" s="22">
        <f>ROUND(S21*T21,0)</f>
        <v>0</v>
      </c>
      <c r="V21" s="138">
        <f>S21*T21</f>
        <v>0</v>
      </c>
      <c r="W21" s="148">
        <f t="shared" si="5"/>
        <v>0</v>
      </c>
      <c r="X21" s="146">
        <f t="shared" si="6"/>
        <v>0</v>
      </c>
      <c r="Y21" s="149">
        <f t="shared" si="7"/>
        <v>0</v>
      </c>
    </row>
    <row r="22" spans="1:25" x14ac:dyDescent="0.2">
      <c r="A22" s="51" t="s">
        <v>35</v>
      </c>
      <c r="B22" s="18"/>
      <c r="C22" s="9">
        <v>0</v>
      </c>
      <c r="D22" s="8"/>
      <c r="E22" s="22">
        <f>ROUND(C22*D22,0)</f>
        <v>0</v>
      </c>
      <c r="F22" s="138">
        <f t="shared" si="8"/>
        <v>0</v>
      </c>
      <c r="G22" s="7">
        <f>C22</f>
        <v>0</v>
      </c>
      <c r="H22" s="8"/>
      <c r="I22" s="22">
        <f>ROUND(G22*H22,0)</f>
        <v>0</v>
      </c>
      <c r="J22" s="138">
        <f t="shared" si="2"/>
        <v>0</v>
      </c>
      <c r="K22" s="7">
        <f>G22</f>
        <v>0</v>
      </c>
      <c r="L22" s="8"/>
      <c r="M22" s="22">
        <f>ROUND(K22*L22,0)</f>
        <v>0</v>
      </c>
      <c r="N22" s="138">
        <f t="shared" si="3"/>
        <v>0</v>
      </c>
      <c r="O22" s="7">
        <f>K22</f>
        <v>0</v>
      </c>
      <c r="P22" s="8"/>
      <c r="Q22" s="22">
        <f>ROUND(O22*P22,0)</f>
        <v>0</v>
      </c>
      <c r="R22" s="138">
        <f t="shared" si="4"/>
        <v>0</v>
      </c>
      <c r="S22" s="52">
        <f>O22</f>
        <v>0</v>
      </c>
      <c r="T22" s="8"/>
      <c r="U22" s="22">
        <f>ROUND(S22*T22,0)</f>
        <v>0</v>
      </c>
      <c r="V22" s="138">
        <f>S22*T22</f>
        <v>0</v>
      </c>
      <c r="W22" s="148">
        <f t="shared" si="5"/>
        <v>0</v>
      </c>
      <c r="X22" s="146">
        <f t="shared" si="6"/>
        <v>0</v>
      </c>
      <c r="Y22" s="149">
        <f t="shared" si="7"/>
        <v>0</v>
      </c>
    </row>
    <row r="23" spans="1:25" ht="12.75" customHeight="1" x14ac:dyDescent="0.2">
      <c r="A23" s="51" t="s">
        <v>36</v>
      </c>
      <c r="B23" s="18"/>
      <c r="C23" s="7">
        <v>0</v>
      </c>
      <c r="D23" s="8"/>
      <c r="E23" s="22">
        <f>ROUND(C23*D23,0)</f>
        <v>0</v>
      </c>
      <c r="F23" s="138">
        <f t="shared" si="8"/>
        <v>0</v>
      </c>
      <c r="G23" s="7">
        <f>C23</f>
        <v>0</v>
      </c>
      <c r="H23" s="8"/>
      <c r="I23" s="22">
        <f>ROUND(G23*H23,0)</f>
        <v>0</v>
      </c>
      <c r="J23" s="138">
        <f t="shared" si="2"/>
        <v>0</v>
      </c>
      <c r="K23" s="7">
        <f>G23</f>
        <v>0</v>
      </c>
      <c r="L23" s="8"/>
      <c r="M23" s="22">
        <f>ROUND(K23*L23,0)</f>
        <v>0</v>
      </c>
      <c r="N23" s="138">
        <f t="shared" si="3"/>
        <v>0</v>
      </c>
      <c r="O23" s="7">
        <f>K23</f>
        <v>0</v>
      </c>
      <c r="P23" s="8"/>
      <c r="Q23" s="22">
        <f>ROUND(O23*P23,0)</f>
        <v>0</v>
      </c>
      <c r="R23" s="138">
        <f t="shared" si="4"/>
        <v>0</v>
      </c>
      <c r="S23" s="52">
        <f>O23</f>
        <v>0</v>
      </c>
      <c r="T23" s="8"/>
      <c r="U23" s="22">
        <f>ROUND(S23*T23,0)</f>
        <v>0</v>
      </c>
      <c r="V23" s="138">
        <f>S23*T23</f>
        <v>0</v>
      </c>
      <c r="W23" s="148">
        <f t="shared" si="5"/>
        <v>0</v>
      </c>
      <c r="X23" s="146">
        <f t="shared" si="6"/>
        <v>0</v>
      </c>
      <c r="Y23" s="149">
        <f t="shared" si="7"/>
        <v>0</v>
      </c>
    </row>
    <row r="24" spans="1:25" x14ac:dyDescent="0.2">
      <c r="A24" s="51"/>
      <c r="B24" s="18"/>
      <c r="C24" s="7"/>
      <c r="D24" s="8"/>
      <c r="E24" s="22"/>
      <c r="F24" s="138"/>
      <c r="G24" s="22"/>
      <c r="H24" s="8"/>
      <c r="I24" s="22"/>
      <c r="J24" s="138"/>
      <c r="K24" s="22"/>
      <c r="L24" s="8"/>
      <c r="M24" s="22"/>
      <c r="N24" s="138"/>
      <c r="O24" s="22"/>
      <c r="P24" s="8"/>
      <c r="Q24" s="22"/>
      <c r="R24" s="138"/>
      <c r="S24" s="52"/>
      <c r="T24" s="8"/>
      <c r="U24" s="22"/>
      <c r="V24" s="138"/>
      <c r="W24" s="148">
        <f t="shared" si="5"/>
        <v>0</v>
      </c>
      <c r="X24" s="146">
        <f t="shared" si="6"/>
        <v>0</v>
      </c>
      <c r="Y24" s="149">
        <f t="shared" si="7"/>
        <v>0</v>
      </c>
    </row>
    <row r="25" spans="1:25" x14ac:dyDescent="0.2">
      <c r="A25" s="10" t="s">
        <v>6</v>
      </c>
      <c r="C25" s="11"/>
      <c r="D25" s="12"/>
      <c r="E25" s="33">
        <f>SUM(E12:E24)</f>
        <v>0</v>
      </c>
      <c r="F25" s="33">
        <f>SUM(F12:F24)</f>
        <v>0</v>
      </c>
      <c r="G25" s="33"/>
      <c r="H25" s="12"/>
      <c r="I25" s="33">
        <f>SUM(I12:I24)</f>
        <v>0</v>
      </c>
      <c r="J25" s="33">
        <f>SUM(J12:J24)</f>
        <v>0</v>
      </c>
      <c r="K25" s="33"/>
      <c r="L25" s="12"/>
      <c r="M25" s="33">
        <f>SUM(M12:M24)</f>
        <v>0</v>
      </c>
      <c r="N25" s="33">
        <f>SUM(N12:N24)</f>
        <v>0</v>
      </c>
      <c r="O25" s="33"/>
      <c r="P25" s="12"/>
      <c r="Q25" s="33">
        <f>SUM(Q12:Q24)</f>
        <v>0</v>
      </c>
      <c r="R25" s="33">
        <f>SUM(R12:R24)</f>
        <v>0</v>
      </c>
      <c r="S25" s="33"/>
      <c r="T25" s="12"/>
      <c r="U25" s="33">
        <f>SUM(U12:U24)</f>
        <v>0</v>
      </c>
      <c r="V25" s="33">
        <f>SUM(V12:V24)</f>
        <v>0</v>
      </c>
      <c r="W25" s="47">
        <f>W12+W13+W14+W15+W16+W17+W18+W19+W20+W21+W22+W23+W24</f>
        <v>0</v>
      </c>
      <c r="X25" s="47">
        <f t="shared" ref="X25:Y25" si="13">X12+X13+X14+X15+X16+X17+X18+X19+X20+X21+X22+X23+X24</f>
        <v>0</v>
      </c>
      <c r="Y25" s="47">
        <f t="shared" si="13"/>
        <v>0</v>
      </c>
    </row>
    <row r="26" spans="1:25" x14ac:dyDescent="0.2">
      <c r="A26" s="10"/>
      <c r="C26" s="40"/>
      <c r="D26" s="39"/>
      <c r="E26" s="31"/>
      <c r="F26" s="31"/>
      <c r="G26" s="31"/>
      <c r="H26" s="39"/>
      <c r="I26" s="31"/>
      <c r="J26" s="31"/>
      <c r="K26" s="31"/>
      <c r="L26" s="39"/>
      <c r="M26" s="31"/>
      <c r="N26" s="31"/>
      <c r="O26" s="31"/>
      <c r="P26" s="39"/>
      <c r="Q26" s="31"/>
      <c r="R26" s="31"/>
      <c r="S26" s="31"/>
      <c r="T26" s="39"/>
      <c r="U26" s="31"/>
      <c r="V26" s="31"/>
      <c r="W26" s="29"/>
    </row>
    <row r="27" spans="1:25" x14ac:dyDescent="0.2">
      <c r="A27" s="44" t="s">
        <v>5</v>
      </c>
      <c r="C27" s="54" t="s">
        <v>9</v>
      </c>
      <c r="D27" s="55" t="s">
        <v>41</v>
      </c>
      <c r="E27" s="56" t="s">
        <v>13</v>
      </c>
      <c r="F27" s="137" t="s">
        <v>131</v>
      </c>
      <c r="G27" s="56"/>
      <c r="H27" s="55" t="s">
        <v>41</v>
      </c>
      <c r="I27" s="56" t="s">
        <v>13</v>
      </c>
      <c r="J27" s="137" t="s">
        <v>131</v>
      </c>
      <c r="K27" s="56"/>
      <c r="L27" s="55" t="s">
        <v>41</v>
      </c>
      <c r="M27" s="56" t="s">
        <v>13</v>
      </c>
      <c r="N27" s="137" t="s">
        <v>131</v>
      </c>
      <c r="O27" s="56"/>
      <c r="P27" s="55" t="s">
        <v>41</v>
      </c>
      <c r="Q27" s="56" t="s">
        <v>13</v>
      </c>
      <c r="R27" s="137" t="s">
        <v>131</v>
      </c>
      <c r="S27" s="56"/>
      <c r="T27" s="55" t="s">
        <v>41</v>
      </c>
      <c r="U27" s="56" t="s">
        <v>13</v>
      </c>
      <c r="V27" s="137" t="s">
        <v>131</v>
      </c>
      <c r="W27" s="146" t="s">
        <v>20</v>
      </c>
      <c r="X27" s="146" t="s">
        <v>131</v>
      </c>
      <c r="Y27" s="147" t="s">
        <v>144</v>
      </c>
    </row>
    <row r="28" spans="1:25" x14ac:dyDescent="0.2">
      <c r="A28" s="50" t="s">
        <v>39</v>
      </c>
      <c r="C28" s="14">
        <v>0.42</v>
      </c>
      <c r="D28" s="64">
        <f>D12*9</f>
        <v>0</v>
      </c>
      <c r="E28" s="22">
        <f>ROUND(E12*$C28,0)</f>
        <v>0</v>
      </c>
      <c r="F28" s="138">
        <f>C28*F12</f>
        <v>0</v>
      </c>
      <c r="G28" s="56"/>
      <c r="H28" s="64">
        <f>H12*9</f>
        <v>0</v>
      </c>
      <c r="I28" s="22">
        <f>ROUND(I12*$C28,0)</f>
        <v>0</v>
      </c>
      <c r="J28" s="138">
        <f>C28*J12</f>
        <v>0</v>
      </c>
      <c r="K28" s="56"/>
      <c r="L28" s="64">
        <f>L12*9</f>
        <v>0</v>
      </c>
      <c r="M28" s="22">
        <f>ROUND(M12*$C28,0)</f>
        <v>0</v>
      </c>
      <c r="N28" s="138">
        <f>C28*N12</f>
        <v>0</v>
      </c>
      <c r="O28" s="56"/>
      <c r="P28" s="64">
        <f>P12*9</f>
        <v>0</v>
      </c>
      <c r="Q28" s="22">
        <f>ROUND(Q12*$C28,0)</f>
        <v>0</v>
      </c>
      <c r="R28" s="138">
        <f>C28*R12</f>
        <v>0</v>
      </c>
      <c r="S28" s="56"/>
      <c r="T28" s="64">
        <f>T12*9</f>
        <v>0</v>
      </c>
      <c r="U28" s="22">
        <f>ROUND(U12*$C28,0)</f>
        <v>0</v>
      </c>
      <c r="V28" s="138">
        <f t="shared" ref="V28:V33" si="14">C28*V12</f>
        <v>0</v>
      </c>
      <c r="W28" s="148">
        <f>E28+I28+M28+Q28+U28</f>
        <v>0</v>
      </c>
      <c r="X28" s="146">
        <f>F28+J28+R28+V28+N28</f>
        <v>0</v>
      </c>
      <c r="Y28" s="149">
        <f>E28+F28+I28+J28+M28+N28+Q28+R28+U28+V28</f>
        <v>0</v>
      </c>
    </row>
    <row r="29" spans="1:25" x14ac:dyDescent="0.2">
      <c r="A29" s="50" t="s">
        <v>40</v>
      </c>
      <c r="C29" s="14">
        <v>0.42</v>
      </c>
      <c r="D29" s="64">
        <f>D13*3</f>
        <v>0</v>
      </c>
      <c r="E29" s="22">
        <f>ROUND(E13*$C29,0)</f>
        <v>0</v>
      </c>
      <c r="F29" s="138">
        <f t="shared" ref="F29:F33" si="15">C29*F13</f>
        <v>0</v>
      </c>
      <c r="G29" s="56"/>
      <c r="H29" s="64">
        <f>H13*3</f>
        <v>0</v>
      </c>
      <c r="I29" s="22">
        <f>ROUND(I13*$C29,0)</f>
        <v>0</v>
      </c>
      <c r="J29" s="138">
        <f t="shared" ref="J29:J39" si="16">C29*J13</f>
        <v>0</v>
      </c>
      <c r="K29" s="56"/>
      <c r="L29" s="64">
        <f>L13*3</f>
        <v>0</v>
      </c>
      <c r="M29" s="22">
        <f>ROUND(M13*$C29,0)</f>
        <v>0</v>
      </c>
      <c r="N29" s="138">
        <f t="shared" ref="N29:N39" si="17">C29*N13</f>
        <v>0</v>
      </c>
      <c r="O29" s="56"/>
      <c r="P29" s="64">
        <f>P13*3</f>
        <v>0</v>
      </c>
      <c r="Q29" s="22">
        <f>ROUND(Q13*$C29,0)</f>
        <v>0</v>
      </c>
      <c r="R29" s="138">
        <f t="shared" ref="R29:R39" si="18">C29*R13</f>
        <v>0</v>
      </c>
      <c r="S29" s="56"/>
      <c r="T29" s="64">
        <f>T13*3</f>
        <v>0</v>
      </c>
      <c r="U29" s="22">
        <f>ROUND(U13*$C29,0)</f>
        <v>0</v>
      </c>
      <c r="V29" s="138">
        <f t="shared" si="14"/>
        <v>0</v>
      </c>
      <c r="W29" s="148">
        <f t="shared" ref="W29:W40" si="19">E29+I29+M29+Q29+U29</f>
        <v>0</v>
      </c>
      <c r="X29" s="146">
        <f>F29+J29+R29+V29+N29</f>
        <v>0</v>
      </c>
      <c r="Y29" s="149">
        <f t="shared" ref="Y29:Y34" si="20">E29+F29+I29+J29+M29+N29+Q29+R29+U29+V29</f>
        <v>0</v>
      </c>
    </row>
    <row r="30" spans="1:25" x14ac:dyDescent="0.2">
      <c r="A30" s="50" t="s">
        <v>120</v>
      </c>
      <c r="C30" s="14">
        <v>0.42</v>
      </c>
      <c r="D30" s="64">
        <f>D14*9</f>
        <v>0</v>
      </c>
      <c r="E30" s="22">
        <f>ROUND(E14*$C30,0)</f>
        <v>0</v>
      </c>
      <c r="F30" s="138">
        <f t="shared" si="15"/>
        <v>0</v>
      </c>
      <c r="G30" s="56"/>
      <c r="H30" s="64">
        <f>H14*9</f>
        <v>0</v>
      </c>
      <c r="I30" s="22">
        <f>ROUND(I14*$C30,0)</f>
        <v>0</v>
      </c>
      <c r="J30" s="138">
        <f t="shared" si="16"/>
        <v>0</v>
      </c>
      <c r="K30" s="56"/>
      <c r="L30" s="64">
        <f>L14*9</f>
        <v>0</v>
      </c>
      <c r="M30" s="22">
        <f t="shared" ref="M30:M31" si="21">ROUND(M14*$C30,0)</f>
        <v>0</v>
      </c>
      <c r="N30" s="138">
        <f t="shared" si="17"/>
        <v>0</v>
      </c>
      <c r="O30" s="56"/>
      <c r="P30" s="64">
        <f>P14*9</f>
        <v>0</v>
      </c>
      <c r="Q30" s="22">
        <f t="shared" ref="Q30:Q31" si="22">ROUND(Q14*$C30,0)</f>
        <v>0</v>
      </c>
      <c r="R30" s="138">
        <f t="shared" si="18"/>
        <v>0</v>
      </c>
      <c r="S30" s="56"/>
      <c r="T30" s="64">
        <f>T14*9</f>
        <v>0</v>
      </c>
      <c r="U30" s="22">
        <f t="shared" ref="U30:U31" si="23">ROUND(U14*$C30,0)</f>
        <v>0</v>
      </c>
      <c r="V30" s="138">
        <f t="shared" si="14"/>
        <v>0</v>
      </c>
      <c r="W30" s="148">
        <f t="shared" si="19"/>
        <v>0</v>
      </c>
      <c r="X30" s="146">
        <f t="shared" ref="X30:X40" si="24">F30+J30+R30+V30+N30</f>
        <v>0</v>
      </c>
      <c r="Y30" s="149">
        <f t="shared" si="20"/>
        <v>0</v>
      </c>
    </row>
    <row r="31" spans="1:25" x14ac:dyDescent="0.2">
      <c r="A31" s="50" t="s">
        <v>121</v>
      </c>
      <c r="C31" s="14">
        <v>0.42</v>
      </c>
      <c r="D31" s="64">
        <f t="shared" ref="D31" si="25">D15*3</f>
        <v>0</v>
      </c>
      <c r="E31" s="22">
        <f t="shared" ref="E31" si="26">ROUND(E15*$C31,0)</f>
        <v>0</v>
      </c>
      <c r="F31" s="138">
        <f t="shared" si="15"/>
        <v>0</v>
      </c>
      <c r="G31" s="56"/>
      <c r="H31" s="64">
        <f t="shared" ref="H31" si="27">H15*3</f>
        <v>0</v>
      </c>
      <c r="I31" s="22">
        <f t="shared" ref="I31" si="28">ROUND(I15*$C31,0)</f>
        <v>0</v>
      </c>
      <c r="J31" s="138">
        <f t="shared" si="16"/>
        <v>0</v>
      </c>
      <c r="K31" s="56"/>
      <c r="L31" s="64">
        <f t="shared" ref="L31" si="29">L15*3</f>
        <v>0</v>
      </c>
      <c r="M31" s="22">
        <f t="shared" si="21"/>
        <v>0</v>
      </c>
      <c r="N31" s="138">
        <f t="shared" si="17"/>
        <v>0</v>
      </c>
      <c r="O31" s="56"/>
      <c r="P31" s="64">
        <f t="shared" ref="P31" si="30">P15*3</f>
        <v>0</v>
      </c>
      <c r="Q31" s="22">
        <f t="shared" si="22"/>
        <v>0</v>
      </c>
      <c r="R31" s="138">
        <f t="shared" si="18"/>
        <v>0</v>
      </c>
      <c r="S31" s="56"/>
      <c r="T31" s="64">
        <f t="shared" ref="T31" si="31">T15*3</f>
        <v>0</v>
      </c>
      <c r="U31" s="22">
        <f t="shared" si="23"/>
        <v>0</v>
      </c>
      <c r="V31" s="138">
        <f t="shared" si="14"/>
        <v>0</v>
      </c>
      <c r="W31" s="148">
        <f t="shared" si="19"/>
        <v>0</v>
      </c>
      <c r="X31" s="146">
        <f t="shared" si="24"/>
        <v>0</v>
      </c>
      <c r="Y31" s="149">
        <f t="shared" si="20"/>
        <v>0</v>
      </c>
    </row>
    <row r="32" spans="1:25" x14ac:dyDescent="0.2">
      <c r="A32" s="50" t="s">
        <v>49</v>
      </c>
      <c r="C32" s="14">
        <v>0.42</v>
      </c>
      <c r="D32" s="64">
        <f>D16*12</f>
        <v>0</v>
      </c>
      <c r="E32" s="22">
        <f>ROUND(E16*$C32,0)</f>
        <v>0</v>
      </c>
      <c r="F32" s="138">
        <f t="shared" si="15"/>
        <v>0</v>
      </c>
      <c r="G32" s="56"/>
      <c r="H32" s="64">
        <f>H16*12</f>
        <v>0</v>
      </c>
      <c r="I32" s="22">
        <f>ROUND(I16*$C32,0)</f>
        <v>0</v>
      </c>
      <c r="J32" s="138">
        <f t="shared" si="16"/>
        <v>0</v>
      </c>
      <c r="K32" s="56"/>
      <c r="L32" s="64">
        <f>L16*12</f>
        <v>0</v>
      </c>
      <c r="M32" s="22">
        <f>ROUND(M16*$C32,0)</f>
        <v>0</v>
      </c>
      <c r="N32" s="138">
        <f t="shared" si="17"/>
        <v>0</v>
      </c>
      <c r="O32" s="56"/>
      <c r="P32" s="64">
        <f>P16*12</f>
        <v>0</v>
      </c>
      <c r="Q32" s="22">
        <f>ROUND(Q16*$C32,0)</f>
        <v>0</v>
      </c>
      <c r="R32" s="138">
        <f t="shared" si="18"/>
        <v>0</v>
      </c>
      <c r="S32" s="56"/>
      <c r="T32" s="64">
        <f>T16*12</f>
        <v>0</v>
      </c>
      <c r="U32" s="22">
        <f>ROUND(U16*$C32,0)</f>
        <v>0</v>
      </c>
      <c r="V32" s="138">
        <f t="shared" si="14"/>
        <v>0</v>
      </c>
      <c r="W32" s="148">
        <f t="shared" si="19"/>
        <v>0</v>
      </c>
      <c r="X32" s="146">
        <f t="shared" si="24"/>
        <v>0</v>
      </c>
      <c r="Y32" s="149">
        <f t="shared" si="20"/>
        <v>0</v>
      </c>
    </row>
    <row r="33" spans="1:25" x14ac:dyDescent="0.2">
      <c r="A33" s="51" t="s">
        <v>50</v>
      </c>
      <c r="C33" s="14">
        <v>0.47</v>
      </c>
      <c r="D33" s="64">
        <f>D18*12</f>
        <v>0</v>
      </c>
      <c r="E33" s="22">
        <f>ROUND(E17*$C33,0)</f>
        <v>0</v>
      </c>
      <c r="F33" s="138">
        <f t="shared" si="15"/>
        <v>0</v>
      </c>
      <c r="G33" s="56"/>
      <c r="H33" s="64">
        <f>H17*12</f>
        <v>0</v>
      </c>
      <c r="I33" s="22">
        <f>ROUND(I17*$C33,0)</f>
        <v>0</v>
      </c>
      <c r="J33" s="138">
        <f t="shared" si="16"/>
        <v>0</v>
      </c>
      <c r="K33" s="56"/>
      <c r="L33" s="64">
        <f>L17*12</f>
        <v>0</v>
      </c>
      <c r="M33" s="22">
        <f>ROUND(M17*$C33,0)</f>
        <v>0</v>
      </c>
      <c r="N33" s="138">
        <f t="shared" si="17"/>
        <v>0</v>
      </c>
      <c r="O33" s="56"/>
      <c r="P33" s="64">
        <f>P17*12</f>
        <v>0</v>
      </c>
      <c r="Q33" s="22">
        <f>ROUND(Q17*$C33,0)</f>
        <v>0</v>
      </c>
      <c r="R33" s="138">
        <f t="shared" si="18"/>
        <v>0</v>
      </c>
      <c r="S33" s="56"/>
      <c r="T33" s="64">
        <f>T17*12</f>
        <v>0</v>
      </c>
      <c r="U33" s="22">
        <f>ROUND(U17*$C33,0)</f>
        <v>0</v>
      </c>
      <c r="V33" s="138">
        <f t="shared" si="14"/>
        <v>0</v>
      </c>
      <c r="W33" s="148">
        <f t="shared" si="19"/>
        <v>0</v>
      </c>
      <c r="X33" s="146">
        <f t="shared" si="24"/>
        <v>0</v>
      </c>
      <c r="Y33" s="149">
        <f t="shared" si="20"/>
        <v>0</v>
      </c>
    </row>
    <row r="34" spans="1:25" x14ac:dyDescent="0.2">
      <c r="A34" s="51"/>
      <c r="C34" s="14"/>
      <c r="D34" s="64"/>
      <c r="E34" s="22"/>
      <c r="F34" s="138"/>
      <c r="G34" s="56"/>
      <c r="H34" s="64"/>
      <c r="I34" s="22"/>
      <c r="J34" s="138"/>
      <c r="K34" s="56"/>
      <c r="L34" s="64"/>
      <c r="M34" s="22"/>
      <c r="N34" s="138"/>
      <c r="O34" s="56"/>
      <c r="P34" s="64"/>
      <c r="Q34" s="22"/>
      <c r="R34" s="138"/>
      <c r="S34" s="56"/>
      <c r="T34" s="64"/>
      <c r="U34" s="22"/>
      <c r="V34" s="138"/>
      <c r="W34" s="148">
        <f t="shared" si="19"/>
        <v>0</v>
      </c>
      <c r="X34" s="146">
        <f t="shared" si="24"/>
        <v>0</v>
      </c>
      <c r="Y34" s="149">
        <f t="shared" si="20"/>
        <v>0</v>
      </c>
    </row>
    <row r="35" spans="1:25" x14ac:dyDescent="0.2">
      <c r="A35" s="51" t="s">
        <v>38</v>
      </c>
      <c r="C35" s="14">
        <v>0.42</v>
      </c>
      <c r="D35" s="64">
        <f>D19*12</f>
        <v>0</v>
      </c>
      <c r="E35" s="22">
        <f>ROUND(E19*$C35,0)</f>
        <v>0</v>
      </c>
      <c r="F35" s="138">
        <f>C35*F19</f>
        <v>0</v>
      </c>
      <c r="G35" s="56"/>
      <c r="H35" s="64">
        <f>H19*12</f>
        <v>0</v>
      </c>
      <c r="I35" s="22">
        <f>ROUND(I19*$C35,0)</f>
        <v>0</v>
      </c>
      <c r="J35" s="138">
        <f t="shared" si="16"/>
        <v>0</v>
      </c>
      <c r="K35" s="56"/>
      <c r="L35" s="64">
        <f>L19*12</f>
        <v>0</v>
      </c>
      <c r="M35" s="22">
        <f>ROUND(M19*$C35,0)</f>
        <v>0</v>
      </c>
      <c r="N35" s="138">
        <f>C35*N19</f>
        <v>0</v>
      </c>
      <c r="O35" s="56"/>
      <c r="P35" s="64">
        <f>P19*12</f>
        <v>0</v>
      </c>
      <c r="Q35" s="22">
        <f>ROUND(Q19*$C35,0)</f>
        <v>0</v>
      </c>
      <c r="R35" s="138">
        <f t="shared" si="18"/>
        <v>0</v>
      </c>
      <c r="S35" s="56"/>
      <c r="T35" s="64">
        <f>T19*12</f>
        <v>0</v>
      </c>
      <c r="U35" s="22">
        <f>ROUND(U19*$C35,0)</f>
        <v>0</v>
      </c>
      <c r="V35" s="138">
        <f>C35*V19</f>
        <v>0</v>
      </c>
      <c r="W35" s="148">
        <f t="shared" si="19"/>
        <v>0</v>
      </c>
      <c r="X35" s="146">
        <f t="shared" si="24"/>
        <v>0</v>
      </c>
      <c r="Y35" s="149">
        <f>E35+F35+I35+J35+M35+N35+Q35+R35+U35+V35</f>
        <v>0</v>
      </c>
    </row>
    <row r="36" spans="1:25" x14ac:dyDescent="0.2">
      <c r="A36" s="51" t="s">
        <v>23</v>
      </c>
      <c r="C36" s="16">
        <v>3.0000000000000001E-3</v>
      </c>
      <c r="D36" s="64">
        <f t="shared" ref="D36" si="32">D20*9</f>
        <v>0</v>
      </c>
      <c r="E36" s="22">
        <f>ROUND(E20*$C36,0)</f>
        <v>0</v>
      </c>
      <c r="F36" s="138">
        <f t="shared" ref="F36:F39" si="33">C36*F20</f>
        <v>0</v>
      </c>
      <c r="G36" s="56"/>
      <c r="H36" s="64">
        <f t="shared" ref="H36" si="34">H20*9</f>
        <v>0</v>
      </c>
      <c r="I36" s="22">
        <f>ROUND(I20*$C36,0)</f>
        <v>0</v>
      </c>
      <c r="J36" s="138">
        <f t="shared" si="16"/>
        <v>0</v>
      </c>
      <c r="K36" s="56"/>
      <c r="L36" s="64">
        <f t="shared" ref="L36" si="35">L20*9</f>
        <v>0</v>
      </c>
      <c r="M36" s="22">
        <f>ROUND(M20*$C36,0)</f>
        <v>0</v>
      </c>
      <c r="N36" s="138">
        <f t="shared" si="17"/>
        <v>0</v>
      </c>
      <c r="O36" s="56"/>
      <c r="P36" s="64">
        <f t="shared" ref="P36" si="36">P20*9</f>
        <v>0</v>
      </c>
      <c r="Q36" s="22">
        <f>ROUND(Q20*$C36,0)</f>
        <v>0</v>
      </c>
      <c r="R36" s="138">
        <f t="shared" si="18"/>
        <v>0</v>
      </c>
      <c r="S36" s="56"/>
      <c r="T36" s="64">
        <f t="shared" ref="T36" si="37">T20*9</f>
        <v>0</v>
      </c>
      <c r="U36" s="22">
        <f>ROUND(U20*$C36,0)</f>
        <v>0</v>
      </c>
      <c r="V36" s="138">
        <f>C36*V20</f>
        <v>0</v>
      </c>
      <c r="W36" s="148">
        <f t="shared" si="19"/>
        <v>0</v>
      </c>
      <c r="X36" s="146">
        <f t="shared" si="24"/>
        <v>0</v>
      </c>
      <c r="Y36" s="149">
        <f t="shared" ref="Y36:Y40" si="38">E36+F36+I36+J36+M36+N36+Q36+R36+U36+V36</f>
        <v>0</v>
      </c>
    </row>
    <row r="37" spans="1:25" x14ac:dyDescent="0.2">
      <c r="A37" s="51" t="s">
        <v>24</v>
      </c>
      <c r="C37" s="16">
        <v>0.08</v>
      </c>
      <c r="D37" s="64">
        <f>D21*3</f>
        <v>0</v>
      </c>
      <c r="E37" s="22">
        <f>ROUND(E21*$C37,0)</f>
        <v>0</v>
      </c>
      <c r="F37" s="138">
        <f t="shared" si="33"/>
        <v>0</v>
      </c>
      <c r="G37" s="56"/>
      <c r="H37" s="64">
        <f>H21*3</f>
        <v>0</v>
      </c>
      <c r="I37" s="22">
        <f>ROUND(I21*$C37,0)</f>
        <v>0</v>
      </c>
      <c r="J37" s="138">
        <f t="shared" si="16"/>
        <v>0</v>
      </c>
      <c r="K37" s="56"/>
      <c r="L37" s="64">
        <f>L21*3</f>
        <v>0</v>
      </c>
      <c r="M37" s="22">
        <f>ROUND(M21*$C37,0)</f>
        <v>0</v>
      </c>
      <c r="N37" s="138">
        <f>C37*N21</f>
        <v>0</v>
      </c>
      <c r="O37" s="56"/>
      <c r="P37" s="64">
        <f>P21*3</f>
        <v>0</v>
      </c>
      <c r="Q37" s="22">
        <f>ROUND(Q21*$C37,0)</f>
        <v>0</v>
      </c>
      <c r="R37" s="138">
        <f t="shared" si="18"/>
        <v>0</v>
      </c>
      <c r="S37" s="56"/>
      <c r="T37" s="64">
        <f>T21*3</f>
        <v>0</v>
      </c>
      <c r="U37" s="22">
        <f>ROUND(U21*$C37,0)</f>
        <v>0</v>
      </c>
      <c r="V37" s="138">
        <f>C37*V21</f>
        <v>0</v>
      </c>
      <c r="W37" s="148">
        <f t="shared" si="19"/>
        <v>0</v>
      </c>
      <c r="X37" s="146">
        <f t="shared" si="24"/>
        <v>0</v>
      </c>
      <c r="Y37" s="149">
        <f t="shared" si="38"/>
        <v>0</v>
      </c>
    </row>
    <row r="38" spans="1:25" x14ac:dyDescent="0.2">
      <c r="A38" s="51" t="s">
        <v>35</v>
      </c>
      <c r="C38" s="16">
        <v>3.0000000000000001E-3</v>
      </c>
      <c r="D38" s="64">
        <f>D22*9</f>
        <v>0</v>
      </c>
      <c r="E38" s="22">
        <f>ROUND(E22*$C38,0)</f>
        <v>0</v>
      </c>
      <c r="F38" s="138">
        <f t="shared" si="33"/>
        <v>0</v>
      </c>
      <c r="G38" s="56"/>
      <c r="H38" s="64">
        <f>H22*9</f>
        <v>0</v>
      </c>
      <c r="I38" s="22">
        <f>ROUND(I22*$C38,0)</f>
        <v>0</v>
      </c>
      <c r="J38" s="138">
        <f t="shared" si="16"/>
        <v>0</v>
      </c>
      <c r="K38" s="56"/>
      <c r="L38" s="64">
        <f>L22*9</f>
        <v>0</v>
      </c>
      <c r="M38" s="22">
        <f>ROUND(M22*$C38,0)</f>
        <v>0</v>
      </c>
      <c r="N38" s="138">
        <f t="shared" si="17"/>
        <v>0</v>
      </c>
      <c r="O38" s="56"/>
      <c r="P38" s="64">
        <f>P22*9</f>
        <v>0</v>
      </c>
      <c r="Q38" s="22">
        <f>ROUND(Q22*$C38,0)</f>
        <v>0</v>
      </c>
      <c r="R38" s="138">
        <f t="shared" si="18"/>
        <v>0</v>
      </c>
      <c r="S38" s="56"/>
      <c r="T38" s="64">
        <f>T22*9</f>
        <v>0</v>
      </c>
      <c r="U38" s="22">
        <f>ROUND(U22*$C38,0)</f>
        <v>0</v>
      </c>
      <c r="V38" s="138">
        <f>C38*V22</f>
        <v>0</v>
      </c>
      <c r="W38" s="148">
        <f t="shared" si="19"/>
        <v>0</v>
      </c>
      <c r="X38" s="146">
        <f t="shared" si="24"/>
        <v>0</v>
      </c>
      <c r="Y38" s="149">
        <f t="shared" si="38"/>
        <v>0</v>
      </c>
    </row>
    <row r="39" spans="1:25" x14ac:dyDescent="0.2">
      <c r="A39" s="51" t="s">
        <v>36</v>
      </c>
      <c r="C39" s="16">
        <v>0.08</v>
      </c>
      <c r="D39" s="64">
        <f>D23*3</f>
        <v>0</v>
      </c>
      <c r="E39" s="22">
        <f>ROUND(E23*$C39,0)</f>
        <v>0</v>
      </c>
      <c r="F39" s="138">
        <f t="shared" si="33"/>
        <v>0</v>
      </c>
      <c r="G39" s="56"/>
      <c r="H39" s="64">
        <f>H23*3</f>
        <v>0</v>
      </c>
      <c r="I39" s="22">
        <f>ROUND(I23*$C39,0)</f>
        <v>0</v>
      </c>
      <c r="J39" s="138">
        <f t="shared" si="16"/>
        <v>0</v>
      </c>
      <c r="K39" s="56"/>
      <c r="L39" s="64">
        <f>L23*3</f>
        <v>0</v>
      </c>
      <c r="M39" s="22">
        <f>ROUND(M23*$C39,0)</f>
        <v>0</v>
      </c>
      <c r="N39" s="138">
        <f t="shared" si="17"/>
        <v>0</v>
      </c>
      <c r="O39" s="56"/>
      <c r="P39" s="64">
        <f>P23*3</f>
        <v>0</v>
      </c>
      <c r="Q39" s="22">
        <f>ROUND(Q23*$C39,0)</f>
        <v>0</v>
      </c>
      <c r="R39" s="138">
        <f t="shared" si="18"/>
        <v>0</v>
      </c>
      <c r="S39" s="56"/>
      <c r="T39" s="64">
        <f>T23*3</f>
        <v>0</v>
      </c>
      <c r="U39" s="22">
        <f>ROUND(U23*$C39,0)</f>
        <v>0</v>
      </c>
      <c r="V39" s="138">
        <f>C39*V23</f>
        <v>0</v>
      </c>
      <c r="W39" s="148">
        <f t="shared" si="19"/>
        <v>0</v>
      </c>
      <c r="X39" s="146">
        <f t="shared" si="24"/>
        <v>0</v>
      </c>
      <c r="Y39" s="149">
        <f t="shared" si="38"/>
        <v>0</v>
      </c>
    </row>
    <row r="40" spans="1:25" x14ac:dyDescent="0.2">
      <c r="A40" s="51"/>
      <c r="C40" s="16"/>
      <c r="D40" s="15"/>
      <c r="E40" s="22"/>
      <c r="F40" s="138"/>
      <c r="G40" s="56"/>
      <c r="H40" s="15"/>
      <c r="I40" s="22"/>
      <c r="J40" s="138"/>
      <c r="K40" s="56"/>
      <c r="L40" s="15"/>
      <c r="M40" s="22"/>
      <c r="N40" s="138"/>
      <c r="O40" s="56"/>
      <c r="P40" s="15"/>
      <c r="Q40" s="22"/>
      <c r="R40" s="138"/>
      <c r="S40" s="56"/>
      <c r="T40" s="15"/>
      <c r="U40" s="22"/>
      <c r="V40" s="138"/>
      <c r="W40" s="148">
        <f t="shared" si="19"/>
        <v>0</v>
      </c>
      <c r="X40" s="146">
        <f t="shared" si="24"/>
        <v>0</v>
      </c>
      <c r="Y40" s="149">
        <f t="shared" si="38"/>
        <v>0</v>
      </c>
    </row>
    <row r="41" spans="1:25" x14ac:dyDescent="0.2">
      <c r="A41" s="13"/>
      <c r="C41" s="16"/>
      <c r="D41" s="15"/>
      <c r="E41" s="22"/>
      <c r="F41" s="138"/>
      <c r="G41" s="56"/>
      <c r="H41" s="15"/>
      <c r="I41" s="22"/>
      <c r="J41" s="138"/>
      <c r="K41" s="56"/>
      <c r="L41" s="15"/>
      <c r="M41" s="22"/>
      <c r="N41" s="138"/>
      <c r="O41" s="56"/>
      <c r="P41" s="15"/>
      <c r="Q41" s="22"/>
      <c r="R41" s="138"/>
      <c r="S41" s="56"/>
      <c r="T41" s="15"/>
      <c r="U41" s="22"/>
      <c r="V41" s="138"/>
      <c r="W41" s="47"/>
      <c r="X41" s="47"/>
      <c r="Y41" s="47"/>
    </row>
    <row r="42" spans="1:25" x14ac:dyDescent="0.2">
      <c r="A42" s="17" t="s">
        <v>6</v>
      </c>
      <c r="E42" s="29">
        <f>SUM(E28:E41)</f>
        <v>0</v>
      </c>
      <c r="F42" s="29">
        <f>SUM(F28:F41)</f>
        <v>0</v>
      </c>
      <c r="G42" s="29"/>
      <c r="I42" s="29">
        <f>SUM(I28:I41)</f>
        <v>0</v>
      </c>
      <c r="J42" s="29">
        <f>SUM(J28:J41)</f>
        <v>0</v>
      </c>
      <c r="K42" s="29"/>
      <c r="M42" s="29">
        <f>SUM(M28:M41)</f>
        <v>0</v>
      </c>
      <c r="N42" s="29">
        <f>SUM(N28:N41)</f>
        <v>0</v>
      </c>
      <c r="O42" s="29"/>
      <c r="Q42" s="29">
        <f>SUM(Q28:Q41)</f>
        <v>0</v>
      </c>
      <c r="R42" s="29">
        <f>SUM(R28:R41)</f>
        <v>0</v>
      </c>
      <c r="S42" s="29"/>
      <c r="U42" s="29">
        <f>SUM(U28:U41)</f>
        <v>0</v>
      </c>
      <c r="V42" s="29">
        <f>SUM(V28:V41)</f>
        <v>0</v>
      </c>
      <c r="W42" s="47">
        <f>W29+W30+W31+W32+W33+W34+W35+W36+W37+W38+W39+W40+W41</f>
        <v>0</v>
      </c>
      <c r="X42" s="47">
        <f>X29+X30+X31+X32+X33+X34+X35+X36+X37+X38+X39+X40+X41</f>
        <v>0</v>
      </c>
      <c r="Y42" s="47">
        <f>Y29+Y30+Y31+Y32+Y33+Y34+Y35+Y36+Y37+Y38+Y39+Y40+Y41</f>
        <v>0</v>
      </c>
    </row>
    <row r="43" spans="1:25" x14ac:dyDescent="0.2">
      <c r="A43" s="17"/>
      <c r="E43" s="29"/>
      <c r="F43" s="29"/>
      <c r="G43" s="29"/>
      <c r="I43" s="29"/>
      <c r="J43" s="29"/>
      <c r="K43" s="29"/>
      <c r="M43" s="29"/>
      <c r="N43" s="29"/>
      <c r="O43" s="29"/>
      <c r="Q43" s="29"/>
      <c r="R43" s="29"/>
      <c r="S43" s="29"/>
      <c r="U43" s="29"/>
      <c r="V43" s="29"/>
      <c r="W43" s="29"/>
    </row>
    <row r="44" spans="1:25" ht="14.1" customHeight="1" x14ac:dyDescent="0.2">
      <c r="A44" s="44" t="s">
        <v>129</v>
      </c>
      <c r="E44" s="31"/>
      <c r="F44" s="31"/>
      <c r="G44" s="31"/>
      <c r="I44" s="31"/>
      <c r="J44" s="31"/>
      <c r="K44" s="31"/>
      <c r="M44" s="31"/>
      <c r="N44" s="31"/>
      <c r="O44" s="31"/>
      <c r="Q44" s="31"/>
      <c r="R44" s="31"/>
      <c r="S44" s="31"/>
      <c r="U44" s="31"/>
      <c r="V44" s="31"/>
      <c r="W44" s="146" t="s">
        <v>20</v>
      </c>
      <c r="X44" s="146" t="s">
        <v>131</v>
      </c>
      <c r="Y44" s="147" t="s">
        <v>144</v>
      </c>
    </row>
    <row r="45" spans="1:25" x14ac:dyDescent="0.2">
      <c r="A45" s="19" t="s">
        <v>17</v>
      </c>
      <c r="C45" s="57"/>
      <c r="D45" s="55"/>
      <c r="E45" s="22"/>
      <c r="F45" s="138"/>
      <c r="G45" s="60"/>
      <c r="H45" s="61"/>
      <c r="I45" s="22"/>
      <c r="J45" s="138"/>
      <c r="K45" s="56"/>
      <c r="L45" s="55"/>
      <c r="M45" s="22"/>
      <c r="N45" s="138"/>
      <c r="O45" s="56"/>
      <c r="P45" s="55"/>
      <c r="Q45" s="22"/>
      <c r="R45" s="138"/>
      <c r="S45" s="56"/>
      <c r="T45" s="55"/>
      <c r="U45" s="22"/>
      <c r="V45" s="138"/>
      <c r="W45" s="148">
        <f>E45+I45+M45+Q45+U45</f>
        <v>0</v>
      </c>
      <c r="X45" s="146">
        <f>F45+J45+R45+V45+N45</f>
        <v>0</v>
      </c>
      <c r="Y45" s="149">
        <f>E45+F45+I45+J45+M45+N45+Q45+R45+U45+V45</f>
        <v>0</v>
      </c>
    </row>
    <row r="46" spans="1:25" x14ac:dyDescent="0.2">
      <c r="A46" s="19" t="s">
        <v>18</v>
      </c>
      <c r="C46" s="58"/>
      <c r="D46" s="55"/>
      <c r="E46" s="22"/>
      <c r="F46" s="138"/>
      <c r="G46" s="60"/>
      <c r="H46" s="61"/>
      <c r="I46" s="22"/>
      <c r="J46" s="138"/>
      <c r="K46" s="56"/>
      <c r="L46" s="55"/>
      <c r="M46" s="22"/>
      <c r="N46" s="138"/>
      <c r="O46" s="56"/>
      <c r="P46" s="55"/>
      <c r="Q46" s="22"/>
      <c r="R46" s="138"/>
      <c r="S46" s="56"/>
      <c r="T46" s="55"/>
      <c r="U46" s="22"/>
      <c r="V46" s="138"/>
      <c r="W46" s="148">
        <f t="shared" ref="W46:W47" si="39">E46+I46+M46+Q46+U46</f>
        <v>0</v>
      </c>
      <c r="X46" s="146">
        <f>F46+J46+R46+V46+N46</f>
        <v>0</v>
      </c>
      <c r="Y46" s="149">
        <f t="shared" ref="Y46:Y47" si="40">E46+F46+I46+J46+M46+N46+Q46+R46+U46+V46</f>
        <v>0</v>
      </c>
    </row>
    <row r="47" spans="1:25" x14ac:dyDescent="0.2">
      <c r="A47" s="19" t="s">
        <v>128</v>
      </c>
      <c r="C47" s="54"/>
      <c r="D47" s="55"/>
      <c r="E47" s="34"/>
      <c r="F47" s="139"/>
      <c r="G47" s="62"/>
      <c r="H47" s="61"/>
      <c r="I47" s="34"/>
      <c r="J47" s="139"/>
      <c r="K47" s="63"/>
      <c r="L47" s="55"/>
      <c r="M47" s="34"/>
      <c r="N47" s="139"/>
      <c r="O47" s="63"/>
      <c r="P47" s="55"/>
      <c r="Q47" s="34"/>
      <c r="R47" s="139"/>
      <c r="S47" s="63"/>
      <c r="T47" s="55"/>
      <c r="U47" s="34"/>
      <c r="V47" s="139"/>
      <c r="W47" s="150">
        <f t="shared" si="39"/>
        <v>0</v>
      </c>
      <c r="X47" s="151">
        <f t="shared" ref="X47" si="41">F47+J47+R47+V47+N47</f>
        <v>0</v>
      </c>
      <c r="Y47" s="152">
        <f t="shared" si="40"/>
        <v>0</v>
      </c>
    </row>
    <row r="48" spans="1:25" x14ac:dyDescent="0.2">
      <c r="A48" s="17" t="s">
        <v>6</v>
      </c>
      <c r="E48" s="35">
        <f>SUM(E45:E47)</f>
        <v>0</v>
      </c>
      <c r="F48" s="35">
        <f>SUM(F45:F47)</f>
        <v>0</v>
      </c>
      <c r="G48" s="35"/>
      <c r="I48" s="35">
        <f>SUM(I45:I47)</f>
        <v>0</v>
      </c>
      <c r="J48" s="35">
        <f>SUM(J45:J47)</f>
        <v>0</v>
      </c>
      <c r="K48" s="35"/>
      <c r="M48" s="35">
        <f>SUM(M45:M47)</f>
        <v>0</v>
      </c>
      <c r="N48" s="35">
        <f>SUM(N45:N47)</f>
        <v>0</v>
      </c>
      <c r="O48" s="35"/>
      <c r="Q48" s="35">
        <f>SUM(Q45:Q47)</f>
        <v>0</v>
      </c>
      <c r="R48" s="35">
        <f>SUM(R45:R47)</f>
        <v>0</v>
      </c>
      <c r="S48" s="35"/>
      <c r="U48" s="35">
        <f>SUM(U45:U47)</f>
        <v>0</v>
      </c>
      <c r="V48" s="35">
        <f>SUM(V45:V47)</f>
        <v>0</v>
      </c>
      <c r="W48" s="153">
        <f>SUM(W45:W47)</f>
        <v>0</v>
      </c>
      <c r="X48" s="153">
        <f t="shared" ref="X48:Y48" si="42">SUM(X45:X47)</f>
        <v>0</v>
      </c>
      <c r="Y48" s="153">
        <f t="shared" si="42"/>
        <v>0</v>
      </c>
    </row>
    <row r="49" spans="1:25" x14ac:dyDescent="0.2">
      <c r="A49" s="20"/>
      <c r="C49" s="21"/>
      <c r="E49" s="31"/>
      <c r="F49" s="31"/>
      <c r="G49" s="31"/>
      <c r="I49" s="31"/>
      <c r="J49" s="31"/>
      <c r="K49" s="31"/>
      <c r="M49" s="31"/>
      <c r="N49" s="31"/>
      <c r="O49" s="31"/>
      <c r="Q49" s="31"/>
      <c r="R49" s="31"/>
      <c r="S49" s="31"/>
      <c r="U49" s="31"/>
      <c r="V49" s="31"/>
      <c r="W49" s="29"/>
    </row>
    <row r="50" spans="1:25" x14ac:dyDescent="0.2">
      <c r="A50" s="44" t="s">
        <v>10</v>
      </c>
      <c r="C50" s="21"/>
      <c r="E50" s="31"/>
      <c r="F50" s="31"/>
      <c r="G50" s="31"/>
      <c r="I50" s="31"/>
      <c r="J50" s="31"/>
      <c r="K50" s="31"/>
      <c r="M50" s="31"/>
      <c r="N50" s="31"/>
      <c r="O50" s="31"/>
      <c r="Q50" s="31"/>
      <c r="R50" s="31"/>
      <c r="S50" s="31"/>
      <c r="U50" s="31"/>
      <c r="V50" s="31"/>
      <c r="W50" s="146" t="s">
        <v>20</v>
      </c>
      <c r="X50" s="146" t="s">
        <v>131</v>
      </c>
      <c r="Y50" s="147" t="s">
        <v>144</v>
      </c>
    </row>
    <row r="51" spans="1:25" x14ac:dyDescent="0.2">
      <c r="A51" s="19" t="s">
        <v>130</v>
      </c>
      <c r="C51" s="59"/>
      <c r="D51" s="55"/>
      <c r="E51" s="22"/>
      <c r="F51" s="138"/>
      <c r="G51" s="60"/>
      <c r="H51" s="61"/>
      <c r="I51" s="22"/>
      <c r="J51" s="138"/>
      <c r="K51" s="56"/>
      <c r="L51" s="55"/>
      <c r="M51" s="22"/>
      <c r="N51" s="138"/>
      <c r="O51" s="56"/>
      <c r="P51" s="55"/>
      <c r="Q51" s="22"/>
      <c r="R51" s="138"/>
      <c r="S51" s="56"/>
      <c r="T51" s="55"/>
      <c r="U51" s="22"/>
      <c r="V51" s="138"/>
      <c r="W51" s="148">
        <f>E51+I51+M51+Q51+U51</f>
        <v>0</v>
      </c>
      <c r="X51" s="146">
        <f>F51+J51+R51+V51+N51</f>
        <v>0</v>
      </c>
      <c r="Y51" s="149">
        <f>E51+F51+I51+J51+M51+N51+Q51+R51+U51+V51</f>
        <v>0</v>
      </c>
    </row>
    <row r="52" spans="1:25" x14ac:dyDescent="0.2">
      <c r="A52" s="17" t="s">
        <v>6</v>
      </c>
      <c r="C52" s="21"/>
      <c r="E52" s="35">
        <f>E51</f>
        <v>0</v>
      </c>
      <c r="F52" s="35">
        <f>F51</f>
        <v>0</v>
      </c>
      <c r="G52" s="35"/>
      <c r="I52" s="35">
        <f>I51</f>
        <v>0</v>
      </c>
      <c r="J52" s="35">
        <f>J51</f>
        <v>0</v>
      </c>
      <c r="K52" s="48"/>
      <c r="M52" s="35">
        <f>M51</f>
        <v>0</v>
      </c>
      <c r="N52" s="35">
        <f>N51</f>
        <v>0</v>
      </c>
      <c r="O52" s="35"/>
      <c r="Q52" s="35">
        <f>Q51</f>
        <v>0</v>
      </c>
      <c r="R52" s="35">
        <f>R51</f>
        <v>0</v>
      </c>
      <c r="S52" s="35"/>
      <c r="U52" s="35">
        <f>U51</f>
        <v>0</v>
      </c>
      <c r="V52" s="35">
        <f>V51</f>
        <v>0</v>
      </c>
      <c r="W52" s="148">
        <f>SUM(W51)</f>
        <v>0</v>
      </c>
      <c r="X52" s="148">
        <f t="shared" ref="X52:Y52" si="43">SUM(X51)</f>
        <v>0</v>
      </c>
      <c r="Y52" s="148">
        <f t="shared" si="43"/>
        <v>0</v>
      </c>
    </row>
    <row r="53" spans="1:25" x14ac:dyDescent="0.2">
      <c r="A53" s="20"/>
      <c r="C53" s="23"/>
      <c r="E53" s="31"/>
      <c r="F53" s="31"/>
      <c r="G53" s="31"/>
      <c r="I53" s="31"/>
      <c r="J53" s="31"/>
      <c r="K53" s="31"/>
      <c r="M53" s="31"/>
      <c r="N53" s="31"/>
      <c r="O53" s="31"/>
      <c r="Q53" s="31"/>
      <c r="R53" s="31"/>
      <c r="S53" s="31"/>
      <c r="U53" s="31"/>
      <c r="V53" s="31"/>
      <c r="W53" s="29"/>
    </row>
    <row r="54" spans="1:25" x14ac:dyDescent="0.2">
      <c r="A54" s="80" t="s">
        <v>48</v>
      </c>
      <c r="B54" s="74"/>
      <c r="C54" s="23"/>
      <c r="E54" s="31"/>
      <c r="F54" s="31"/>
      <c r="G54" s="31"/>
      <c r="I54" s="31"/>
      <c r="J54" s="31"/>
      <c r="K54" s="31"/>
      <c r="M54" s="31"/>
      <c r="N54" s="31"/>
      <c r="O54" s="31"/>
      <c r="Q54" s="31"/>
      <c r="R54" s="31"/>
      <c r="S54" s="31"/>
      <c r="U54" s="31"/>
      <c r="V54" s="31"/>
      <c r="W54" s="146" t="s">
        <v>20</v>
      </c>
      <c r="X54" s="146" t="s">
        <v>131</v>
      </c>
      <c r="Y54" s="147" t="s">
        <v>144</v>
      </c>
    </row>
    <row r="55" spans="1:25" x14ac:dyDescent="0.2">
      <c r="A55" s="24" t="s">
        <v>11</v>
      </c>
      <c r="C55" s="58"/>
      <c r="D55" s="55"/>
      <c r="E55" s="75">
        <v>0</v>
      </c>
      <c r="F55" s="139"/>
      <c r="G55" s="62"/>
      <c r="H55" s="61"/>
      <c r="I55" s="75">
        <v>0</v>
      </c>
      <c r="J55" s="139"/>
      <c r="K55" s="63"/>
      <c r="L55" s="55"/>
      <c r="M55" s="75">
        <v>0</v>
      </c>
      <c r="N55" s="139"/>
      <c r="O55" s="63"/>
      <c r="P55" s="55"/>
      <c r="Q55" s="34">
        <v>0</v>
      </c>
      <c r="R55" s="139"/>
      <c r="S55" s="63"/>
      <c r="T55" s="55"/>
      <c r="U55" s="34">
        <v>0</v>
      </c>
      <c r="V55" s="139"/>
      <c r="W55" s="148">
        <f>E55+I55+M55+Q55+U55</f>
        <v>0</v>
      </c>
      <c r="X55" s="146">
        <f>F55+J55+R55+V55+N55</f>
        <v>0</v>
      </c>
      <c r="Y55" s="149">
        <f>E55+F55+I55+J55+M55+N55+Q55+R55+U55+V55</f>
        <v>0</v>
      </c>
    </row>
    <row r="56" spans="1:25" x14ac:dyDescent="0.2">
      <c r="A56" s="24" t="s">
        <v>16</v>
      </c>
      <c r="C56" s="65"/>
      <c r="D56" s="66"/>
      <c r="E56" s="76">
        <v>0</v>
      </c>
      <c r="F56" s="140"/>
      <c r="G56" s="68"/>
      <c r="H56" s="69"/>
      <c r="I56" s="76">
        <v>0</v>
      </c>
      <c r="J56" s="140"/>
      <c r="K56" s="70"/>
      <c r="L56" s="66"/>
      <c r="M56" s="76">
        <v>0</v>
      </c>
      <c r="N56" s="140"/>
      <c r="O56" s="70"/>
      <c r="P56" s="66"/>
      <c r="Q56" s="67">
        <v>0</v>
      </c>
      <c r="R56" s="140"/>
      <c r="S56" s="70"/>
      <c r="T56" s="66"/>
      <c r="U56" s="67">
        <v>0</v>
      </c>
      <c r="V56" s="139"/>
      <c r="W56" s="148">
        <f t="shared" ref="W56" si="44">E56+I56+M56+Q56+U56</f>
        <v>0</v>
      </c>
      <c r="X56" s="146">
        <f>F56+J56+R56+V56+N56</f>
        <v>0</v>
      </c>
      <c r="Y56" s="149">
        <f t="shared" ref="Y56" si="45">E56+F56+I56+J56+M56+N56+Q56+R56+U56+V56</f>
        <v>0</v>
      </c>
    </row>
    <row r="57" spans="1:25" x14ac:dyDescent="0.2">
      <c r="A57" s="17" t="s">
        <v>6</v>
      </c>
      <c r="C57" s="23"/>
      <c r="E57" s="25">
        <f>SUM(E55:E56)</f>
        <v>0</v>
      </c>
      <c r="F57" s="25">
        <f>SUM(F55:F56)</f>
        <v>0</v>
      </c>
      <c r="G57" s="25"/>
      <c r="I57" s="25">
        <f>SUM(I55:I56)</f>
        <v>0</v>
      </c>
      <c r="J57" s="25">
        <f>SUM(J55:J56)</f>
        <v>0</v>
      </c>
      <c r="K57" s="25"/>
      <c r="M57" s="25">
        <f>SUM(M55:M56)</f>
        <v>0</v>
      </c>
      <c r="N57" s="25">
        <f>SUM(N55:N56)</f>
        <v>0</v>
      </c>
      <c r="O57" s="25"/>
      <c r="Q57" s="25">
        <f>SUM(Q55:Q56)</f>
        <v>0</v>
      </c>
      <c r="R57" s="25">
        <f>SUM(R55:R56)</f>
        <v>0</v>
      </c>
      <c r="S57" s="49"/>
      <c r="U57" s="25">
        <f>SUM(U55:U56)</f>
        <v>0</v>
      </c>
      <c r="V57" s="25">
        <f>SUM(V55:V56)</f>
        <v>0</v>
      </c>
      <c r="W57" s="153">
        <f>SUM(W54:W56)</f>
        <v>0</v>
      </c>
      <c r="X57" s="153">
        <f t="shared" ref="X57" si="46">SUM(X54:X56)</f>
        <v>0</v>
      </c>
      <c r="Y57" s="153">
        <f>SUM(Y54:Y56)</f>
        <v>0</v>
      </c>
    </row>
    <row r="58" spans="1:25" x14ac:dyDescent="0.2">
      <c r="A58" s="20"/>
      <c r="C58" s="21"/>
      <c r="E58" s="31"/>
      <c r="F58" s="31"/>
      <c r="G58" s="31"/>
      <c r="I58" s="31"/>
      <c r="J58" s="31"/>
      <c r="K58" s="31"/>
      <c r="M58" s="31"/>
      <c r="N58" s="31"/>
      <c r="O58" s="31"/>
      <c r="Q58" s="31"/>
      <c r="R58" s="31"/>
      <c r="S58" s="31"/>
      <c r="U58" s="31"/>
      <c r="V58" s="31"/>
      <c r="W58" s="33"/>
      <c r="X58" s="33"/>
      <c r="Y58" s="33"/>
    </row>
    <row r="59" spans="1:25" x14ac:dyDescent="0.2">
      <c r="A59" s="44" t="s">
        <v>25</v>
      </c>
      <c r="C59" s="23"/>
      <c r="E59" s="31"/>
      <c r="F59" s="31"/>
      <c r="G59" s="31"/>
      <c r="I59" s="31"/>
      <c r="J59" s="31"/>
      <c r="K59" s="31"/>
      <c r="M59" s="31"/>
      <c r="N59" s="31"/>
      <c r="O59" s="31"/>
      <c r="Q59" s="31"/>
      <c r="R59" s="31"/>
      <c r="S59" s="31"/>
      <c r="U59" s="31"/>
      <c r="V59" s="31"/>
      <c r="W59" s="146" t="s">
        <v>20</v>
      </c>
      <c r="X59" s="146" t="s">
        <v>131</v>
      </c>
      <c r="Y59" s="147" t="s">
        <v>144</v>
      </c>
    </row>
    <row r="60" spans="1:25" x14ac:dyDescent="0.2">
      <c r="A60" s="77" t="s">
        <v>37</v>
      </c>
      <c r="C60" s="58"/>
      <c r="D60" s="55"/>
      <c r="E60" s="34"/>
      <c r="F60" s="139"/>
      <c r="G60" s="62"/>
      <c r="H60" s="61"/>
      <c r="I60" s="34"/>
      <c r="J60" s="139"/>
      <c r="K60" s="63"/>
      <c r="L60" s="55"/>
      <c r="M60" s="34"/>
      <c r="N60" s="139"/>
      <c r="O60" s="63"/>
      <c r="P60" s="55"/>
      <c r="Q60" s="34"/>
      <c r="R60" s="139"/>
      <c r="S60" s="63"/>
      <c r="T60" s="55"/>
      <c r="U60" s="34"/>
      <c r="V60" s="139"/>
      <c r="W60" s="148">
        <f>E60+I60+M60+Q60+U60</f>
        <v>0</v>
      </c>
      <c r="X60" s="146">
        <f>F60+J60+R60+V60+N60</f>
        <v>0</v>
      </c>
      <c r="Y60" s="149">
        <f>E60+F60+I60+J60+M60+N60+Q60+R60+U60+V60</f>
        <v>0</v>
      </c>
    </row>
    <row r="61" spans="1:25" x14ac:dyDescent="0.2">
      <c r="A61" s="77" t="s">
        <v>21</v>
      </c>
      <c r="C61" s="58"/>
      <c r="D61" s="55"/>
      <c r="E61" s="34"/>
      <c r="F61" s="139"/>
      <c r="G61" s="62"/>
      <c r="H61" s="61"/>
      <c r="I61" s="34"/>
      <c r="J61" s="139"/>
      <c r="K61" s="63"/>
      <c r="L61" s="55"/>
      <c r="M61" s="34"/>
      <c r="N61" s="139"/>
      <c r="O61" s="63"/>
      <c r="P61" s="55"/>
      <c r="Q61" s="34"/>
      <c r="R61" s="139"/>
      <c r="S61" s="63"/>
      <c r="T61" s="55"/>
      <c r="U61" s="34"/>
      <c r="V61" s="139"/>
      <c r="W61" s="148">
        <f t="shared" ref="W61:W67" si="47">E61+I61+M61+Q61+U61</f>
        <v>0</v>
      </c>
      <c r="X61" s="146">
        <f>F61+J61+R61+V61+N61</f>
        <v>0</v>
      </c>
      <c r="Y61" s="149">
        <f t="shared" ref="Y61:Y66" si="48">E61+F61+I61+J61+M61+N61+Q61+R61+U61+V61</f>
        <v>0</v>
      </c>
    </row>
    <row r="62" spans="1:25" x14ac:dyDescent="0.2">
      <c r="A62" s="77" t="s">
        <v>44</v>
      </c>
      <c r="C62" s="58"/>
      <c r="D62" s="55"/>
      <c r="E62" s="34"/>
      <c r="F62" s="139"/>
      <c r="G62" s="62"/>
      <c r="H62" s="61"/>
      <c r="I62" s="34"/>
      <c r="J62" s="139"/>
      <c r="K62" s="63"/>
      <c r="L62" s="55"/>
      <c r="M62" s="34"/>
      <c r="N62" s="139"/>
      <c r="O62" s="63"/>
      <c r="P62" s="55"/>
      <c r="Q62" s="34"/>
      <c r="R62" s="139"/>
      <c r="S62" s="63"/>
      <c r="T62" s="55"/>
      <c r="U62" s="34"/>
      <c r="V62" s="139"/>
      <c r="W62" s="148">
        <f t="shared" si="47"/>
        <v>0</v>
      </c>
      <c r="X62" s="146">
        <f t="shared" ref="X62:X67" si="49">F62+J62+R62+V62+N62</f>
        <v>0</v>
      </c>
      <c r="Y62" s="149">
        <f t="shared" si="48"/>
        <v>0</v>
      </c>
    </row>
    <row r="63" spans="1:25" x14ac:dyDescent="0.2">
      <c r="A63" s="78" t="s">
        <v>45</v>
      </c>
      <c r="C63" s="58"/>
      <c r="D63" s="55"/>
      <c r="E63" s="34"/>
      <c r="F63" s="139"/>
      <c r="G63" s="62"/>
      <c r="H63" s="61"/>
      <c r="I63" s="34"/>
      <c r="J63" s="139"/>
      <c r="K63" s="63"/>
      <c r="L63" s="55"/>
      <c r="M63" s="34"/>
      <c r="N63" s="139"/>
      <c r="O63" s="63"/>
      <c r="P63" s="55"/>
      <c r="Q63" s="34"/>
      <c r="R63" s="139"/>
      <c r="S63" s="63"/>
      <c r="T63" s="55"/>
      <c r="U63" s="34"/>
      <c r="V63" s="139"/>
      <c r="W63" s="148">
        <f t="shared" si="47"/>
        <v>0</v>
      </c>
      <c r="X63" s="146">
        <f t="shared" si="49"/>
        <v>0</v>
      </c>
      <c r="Y63" s="149">
        <f t="shared" si="48"/>
        <v>0</v>
      </c>
    </row>
    <row r="64" spans="1:25" x14ac:dyDescent="0.2">
      <c r="A64" s="77" t="s">
        <v>65</v>
      </c>
      <c r="C64" s="58"/>
      <c r="D64" s="55"/>
      <c r="E64" s="34"/>
      <c r="F64" s="139"/>
      <c r="G64" s="62"/>
      <c r="H64" s="61"/>
      <c r="I64" s="34"/>
      <c r="J64" s="139"/>
      <c r="K64" s="63"/>
      <c r="L64" s="55"/>
      <c r="M64" s="34"/>
      <c r="N64" s="139"/>
      <c r="O64" s="63"/>
      <c r="P64" s="55"/>
      <c r="Q64" s="34"/>
      <c r="R64" s="139"/>
      <c r="S64" s="63"/>
      <c r="T64" s="55"/>
      <c r="U64" s="34"/>
      <c r="V64" s="139"/>
      <c r="W64" s="148">
        <f t="shared" si="47"/>
        <v>0</v>
      </c>
      <c r="X64" s="146">
        <f t="shared" si="49"/>
        <v>0</v>
      </c>
      <c r="Y64" s="149">
        <f t="shared" si="48"/>
        <v>0</v>
      </c>
    </row>
    <row r="65" spans="1:31" x14ac:dyDescent="0.2">
      <c r="A65" s="77" t="s">
        <v>46</v>
      </c>
      <c r="C65" s="58"/>
      <c r="D65" s="55"/>
      <c r="E65" s="34"/>
      <c r="F65" s="139"/>
      <c r="G65" s="62"/>
      <c r="H65" s="61"/>
      <c r="I65" s="34"/>
      <c r="J65" s="139"/>
      <c r="K65" s="63"/>
      <c r="L65" s="55"/>
      <c r="M65" s="34"/>
      <c r="N65" s="139"/>
      <c r="O65" s="63"/>
      <c r="P65" s="55"/>
      <c r="Q65" s="34"/>
      <c r="R65" s="139"/>
      <c r="S65" s="63"/>
      <c r="T65" s="55"/>
      <c r="U65" s="34"/>
      <c r="V65" s="139"/>
      <c r="W65" s="148">
        <f t="shared" si="47"/>
        <v>0</v>
      </c>
      <c r="X65" s="146">
        <f t="shared" si="49"/>
        <v>0</v>
      </c>
      <c r="Y65" s="149">
        <f t="shared" si="48"/>
        <v>0</v>
      </c>
    </row>
    <row r="66" spans="1:31" x14ac:dyDescent="0.2">
      <c r="A66" s="77" t="s">
        <v>51</v>
      </c>
      <c r="B66" s="1" t="s">
        <v>52</v>
      </c>
      <c r="C66" s="58"/>
      <c r="D66" s="55"/>
      <c r="E66" s="34"/>
      <c r="F66" s="139"/>
      <c r="G66" s="62"/>
      <c r="H66" s="61"/>
      <c r="I66" s="34"/>
      <c r="J66" s="139"/>
      <c r="K66" s="63"/>
      <c r="L66" s="55"/>
      <c r="M66" s="34"/>
      <c r="N66" s="139"/>
      <c r="O66" s="63"/>
      <c r="P66" s="55"/>
      <c r="Q66" s="34"/>
      <c r="R66" s="139"/>
      <c r="S66" s="63"/>
      <c r="T66" s="55"/>
      <c r="U66" s="34"/>
      <c r="V66" s="139"/>
      <c r="W66" s="148">
        <f t="shared" si="47"/>
        <v>0</v>
      </c>
      <c r="X66" s="146">
        <f t="shared" si="49"/>
        <v>0</v>
      </c>
      <c r="Y66" s="149">
        <f t="shared" si="48"/>
        <v>0</v>
      </c>
    </row>
    <row r="67" spans="1:31" x14ac:dyDescent="0.2">
      <c r="A67" s="78" t="s">
        <v>47</v>
      </c>
      <c r="C67" s="58"/>
      <c r="D67" s="55"/>
      <c r="E67" s="34"/>
      <c r="F67" s="139"/>
      <c r="G67" s="62"/>
      <c r="H67" s="61"/>
      <c r="I67" s="34"/>
      <c r="J67" s="139"/>
      <c r="K67" s="63"/>
      <c r="L67" s="55"/>
      <c r="M67" s="34"/>
      <c r="N67" s="139"/>
      <c r="O67" s="63"/>
      <c r="P67" s="55"/>
      <c r="Q67" s="34"/>
      <c r="R67" s="139"/>
      <c r="S67" s="63"/>
      <c r="T67" s="55"/>
      <c r="U67" s="34"/>
      <c r="V67" s="139"/>
      <c r="W67" s="150">
        <f t="shared" si="47"/>
        <v>0</v>
      </c>
      <c r="X67" s="151">
        <f t="shared" si="49"/>
        <v>0</v>
      </c>
      <c r="Y67" s="152">
        <f>E67+F67+I67+J67+M67+N67+Q67+R67+U67+V67</f>
        <v>0</v>
      </c>
      <c r="Z67" s="71"/>
      <c r="AA67" s="71"/>
      <c r="AB67" s="72"/>
      <c r="AC67" s="72"/>
      <c r="AD67" s="72"/>
      <c r="AE67" s="72"/>
    </row>
    <row r="68" spans="1:31" x14ac:dyDescent="0.2">
      <c r="A68" s="17" t="s">
        <v>6</v>
      </c>
      <c r="C68" s="23"/>
      <c r="E68" s="25">
        <f>SUM(E60:E67)</f>
        <v>0</v>
      </c>
      <c r="F68" s="25">
        <f>SUM(F60:F67)</f>
        <v>0</v>
      </c>
      <c r="G68" s="25"/>
      <c r="I68" s="25">
        <f>SUM(I60:I67)</f>
        <v>0</v>
      </c>
      <c r="J68" s="25">
        <f>SUM(J60:J67)</f>
        <v>0</v>
      </c>
      <c r="K68" s="49"/>
      <c r="M68" s="25">
        <f>SUM(M60:M67)</f>
        <v>0</v>
      </c>
      <c r="N68" s="25">
        <f>SUM(N60:N67)</f>
        <v>0</v>
      </c>
      <c r="O68" s="25"/>
      <c r="Q68" s="25">
        <f>SUM(Q60:Q67)</f>
        <v>0</v>
      </c>
      <c r="R68" s="25">
        <f>SUM(R60:R67)</f>
        <v>0</v>
      </c>
      <c r="S68" s="49"/>
      <c r="U68" s="25">
        <f>SUM(U60:U67)</f>
        <v>0</v>
      </c>
      <c r="V68" s="25">
        <f>SUM(V60:V67)</f>
        <v>0</v>
      </c>
      <c r="W68" s="153">
        <f>SUM(W60:W67)</f>
        <v>0</v>
      </c>
      <c r="X68" s="153">
        <f t="shared" ref="X68:Y68" si="50">SUM(X60:X67)</f>
        <v>0</v>
      </c>
      <c r="Y68" s="153">
        <f t="shared" si="50"/>
        <v>0</v>
      </c>
    </row>
    <row r="69" spans="1:31" x14ac:dyDescent="0.2">
      <c r="A69" s="20"/>
      <c r="C69" s="21"/>
      <c r="E69" s="31"/>
      <c r="F69" s="31"/>
      <c r="G69" s="31"/>
      <c r="I69" s="31"/>
      <c r="J69" s="31"/>
      <c r="K69" s="31"/>
      <c r="M69" s="31"/>
      <c r="N69" s="31"/>
      <c r="O69" s="31"/>
      <c r="Q69" s="31"/>
      <c r="R69" s="31"/>
      <c r="S69" s="31"/>
      <c r="U69" s="31"/>
      <c r="V69" s="31"/>
      <c r="W69" s="29"/>
    </row>
    <row r="70" spans="1:31" x14ac:dyDescent="0.2">
      <c r="A70" s="84" t="s">
        <v>62</v>
      </c>
      <c r="B70" s="83"/>
      <c r="C70" s="85" t="s">
        <v>55</v>
      </c>
      <c r="D70" s="86" t="s">
        <v>56</v>
      </c>
      <c r="E70" s="87" t="s">
        <v>57</v>
      </c>
      <c r="F70" s="136" t="s">
        <v>131</v>
      </c>
      <c r="G70" s="85" t="s">
        <v>55</v>
      </c>
      <c r="H70" s="86" t="s">
        <v>56</v>
      </c>
      <c r="I70" s="87" t="s">
        <v>58</v>
      </c>
      <c r="J70" s="136" t="s">
        <v>131</v>
      </c>
      <c r="K70" s="87" t="s">
        <v>55</v>
      </c>
      <c r="L70" s="86" t="s">
        <v>56</v>
      </c>
      <c r="M70" s="87" t="s">
        <v>59</v>
      </c>
      <c r="N70" s="136" t="s">
        <v>131</v>
      </c>
      <c r="O70" s="87" t="s">
        <v>55</v>
      </c>
      <c r="P70" s="86" t="s">
        <v>56</v>
      </c>
      <c r="Q70" s="87" t="s">
        <v>60</v>
      </c>
      <c r="R70" s="136" t="s">
        <v>131</v>
      </c>
      <c r="S70" s="87" t="s">
        <v>55</v>
      </c>
      <c r="T70" s="86" t="s">
        <v>56</v>
      </c>
      <c r="U70" s="87" t="s">
        <v>61</v>
      </c>
      <c r="V70" s="136" t="s">
        <v>131</v>
      </c>
      <c r="W70" s="146" t="s">
        <v>20</v>
      </c>
      <c r="X70" s="146" t="s">
        <v>131</v>
      </c>
      <c r="Y70" s="147" t="s">
        <v>144</v>
      </c>
    </row>
    <row r="71" spans="1:31" x14ac:dyDescent="0.2">
      <c r="A71" s="19"/>
      <c r="C71" s="58"/>
      <c r="D71" s="55"/>
      <c r="E71" s="22">
        <f>C71+D71</f>
        <v>0</v>
      </c>
      <c r="F71" s="138"/>
      <c r="G71" s="58"/>
      <c r="H71" s="55"/>
      <c r="I71" s="22">
        <f>G71+H71</f>
        <v>0</v>
      </c>
      <c r="J71" s="138"/>
      <c r="K71" s="58"/>
      <c r="L71" s="55"/>
      <c r="M71" s="22">
        <f>K71+L71</f>
        <v>0</v>
      </c>
      <c r="N71" s="138"/>
      <c r="O71" s="58"/>
      <c r="P71" s="55"/>
      <c r="Q71" s="22">
        <f>O71+P71</f>
        <v>0</v>
      </c>
      <c r="R71" s="138"/>
      <c r="S71" s="58"/>
      <c r="T71" s="55"/>
      <c r="U71" s="22">
        <f>S71+T71</f>
        <v>0</v>
      </c>
      <c r="V71" s="138"/>
      <c r="W71" s="148">
        <f>E71+I71+M71+Q71+U71</f>
        <v>0</v>
      </c>
      <c r="X71" s="146">
        <f>F71+J71+R71+V71+N71</f>
        <v>0</v>
      </c>
      <c r="Y71" s="149">
        <f>E71+F71+I71+J71+M71+N71+Q71+R71+U71+V71</f>
        <v>0</v>
      </c>
    </row>
    <row r="72" spans="1:31" x14ac:dyDescent="0.2">
      <c r="A72" s="19"/>
      <c r="C72" s="58"/>
      <c r="D72" s="55"/>
      <c r="E72" s="22">
        <f>C72+D72</f>
        <v>0</v>
      </c>
      <c r="F72" s="138"/>
      <c r="G72" s="58"/>
      <c r="H72" s="55"/>
      <c r="I72" s="22">
        <f t="shared" ref="I72:I73" si="51">G72+H72</f>
        <v>0</v>
      </c>
      <c r="J72" s="138"/>
      <c r="K72" s="58"/>
      <c r="L72" s="55"/>
      <c r="M72" s="22">
        <f t="shared" ref="M72:M74" si="52">K72+L72</f>
        <v>0</v>
      </c>
      <c r="N72" s="138"/>
      <c r="O72" s="58"/>
      <c r="P72" s="55"/>
      <c r="Q72" s="22">
        <f t="shared" ref="Q72:Q74" si="53">O72+P72</f>
        <v>0</v>
      </c>
      <c r="R72" s="138"/>
      <c r="S72" s="58"/>
      <c r="T72" s="55"/>
      <c r="U72" s="22">
        <f t="shared" ref="U72:U74" si="54">S72+T72</f>
        <v>0</v>
      </c>
      <c r="V72" s="138"/>
      <c r="W72" s="148">
        <f t="shared" ref="W72:W74" si="55">E72+I72+M72+Q72+U72</f>
        <v>0</v>
      </c>
      <c r="X72" s="146">
        <f>F72+J72+R72+V72+N72</f>
        <v>0</v>
      </c>
      <c r="Y72" s="149">
        <f t="shared" ref="Y72:Y74" si="56">E72+F72+I72+J72+M72+N72+Q72+R72+U72+V72</f>
        <v>0</v>
      </c>
    </row>
    <row r="73" spans="1:31" x14ac:dyDescent="0.2">
      <c r="A73" s="19"/>
      <c r="C73" s="58"/>
      <c r="D73" s="55"/>
      <c r="E73" s="22">
        <f>C73+D73</f>
        <v>0</v>
      </c>
      <c r="F73" s="138"/>
      <c r="G73" s="58"/>
      <c r="H73" s="55"/>
      <c r="I73" s="22">
        <f t="shared" si="51"/>
        <v>0</v>
      </c>
      <c r="J73" s="138"/>
      <c r="K73" s="58"/>
      <c r="L73" s="55"/>
      <c r="M73" s="22">
        <f t="shared" si="52"/>
        <v>0</v>
      </c>
      <c r="N73" s="138"/>
      <c r="O73" s="58"/>
      <c r="P73" s="55"/>
      <c r="Q73" s="22">
        <f t="shared" si="53"/>
        <v>0</v>
      </c>
      <c r="R73" s="138"/>
      <c r="S73" s="58"/>
      <c r="T73" s="55"/>
      <c r="U73" s="22">
        <f t="shared" si="54"/>
        <v>0</v>
      </c>
      <c r="V73" s="138"/>
      <c r="W73" s="148">
        <f t="shared" si="55"/>
        <v>0</v>
      </c>
      <c r="X73" s="146">
        <f t="shared" ref="X73:X74" si="57">F73+J73+R73+V73+N73</f>
        <v>0</v>
      </c>
      <c r="Y73" s="149">
        <f t="shared" si="56"/>
        <v>0</v>
      </c>
    </row>
    <row r="74" spans="1:31" x14ac:dyDescent="0.2">
      <c r="A74" s="19"/>
      <c r="C74" s="58"/>
      <c r="D74" s="55"/>
      <c r="E74" s="22">
        <f>C74+D74</f>
        <v>0</v>
      </c>
      <c r="F74" s="138"/>
      <c r="G74" s="58"/>
      <c r="H74" s="55"/>
      <c r="I74" s="22">
        <f>G74+H74</f>
        <v>0</v>
      </c>
      <c r="J74" s="138"/>
      <c r="K74" s="58"/>
      <c r="L74" s="55"/>
      <c r="M74" s="22">
        <f t="shared" si="52"/>
        <v>0</v>
      </c>
      <c r="N74" s="138"/>
      <c r="O74" s="58"/>
      <c r="P74" s="55"/>
      <c r="Q74" s="22">
        <f t="shared" si="53"/>
        <v>0</v>
      </c>
      <c r="R74" s="138"/>
      <c r="S74" s="58"/>
      <c r="T74" s="55"/>
      <c r="U74" s="22">
        <f t="shared" si="54"/>
        <v>0</v>
      </c>
      <c r="V74" s="138"/>
      <c r="W74" s="150">
        <f t="shared" si="55"/>
        <v>0</v>
      </c>
      <c r="X74" s="151">
        <f t="shared" si="57"/>
        <v>0</v>
      </c>
      <c r="Y74" s="152">
        <f t="shared" si="56"/>
        <v>0</v>
      </c>
    </row>
    <row r="75" spans="1:31" x14ac:dyDescent="0.2">
      <c r="A75" s="17" t="s">
        <v>6</v>
      </c>
      <c r="C75" s="23"/>
      <c r="E75" s="29">
        <f>SUM(E71:E74)</f>
        <v>0</v>
      </c>
      <c r="F75" s="29">
        <f>SUM(F71:F74)</f>
        <v>0</v>
      </c>
      <c r="G75" s="29"/>
      <c r="I75" s="29">
        <f>SUM(I71:I74)</f>
        <v>0</v>
      </c>
      <c r="J75" s="29">
        <f>SUM(J71:J74)</f>
        <v>0</v>
      </c>
      <c r="K75" s="29"/>
      <c r="M75" s="29">
        <f>SUM(M71:M74)</f>
        <v>0</v>
      </c>
      <c r="N75" s="29">
        <f>SUM(N71:N74)</f>
        <v>0</v>
      </c>
      <c r="O75" s="29"/>
      <c r="Q75" s="29">
        <f>SUM(Q71:Q74)</f>
        <v>0</v>
      </c>
      <c r="R75" s="29">
        <f>SUM(R71:R74)</f>
        <v>0</v>
      </c>
      <c r="S75" s="29"/>
      <c r="U75" s="29">
        <f>SUM(U71:U74)</f>
        <v>0</v>
      </c>
      <c r="V75" s="29">
        <f>SUM(V71:V74)</f>
        <v>0</v>
      </c>
      <c r="W75" s="153">
        <f>W71+W72+W73+W74</f>
        <v>0</v>
      </c>
      <c r="X75" s="153">
        <f t="shared" ref="X75:Y75" si="58">X71+X72+X73+X74</f>
        <v>0</v>
      </c>
      <c r="Y75" s="153">
        <f t="shared" si="58"/>
        <v>0</v>
      </c>
    </row>
    <row r="76" spans="1:31" x14ac:dyDescent="0.2">
      <c r="A76" s="20"/>
      <c r="C76" s="23"/>
      <c r="E76" s="29"/>
      <c r="F76" s="29"/>
      <c r="G76" s="29"/>
      <c r="I76" s="29"/>
      <c r="J76" s="29"/>
      <c r="K76" s="29"/>
      <c r="M76" s="29"/>
      <c r="N76" s="29"/>
      <c r="O76" s="29"/>
      <c r="Q76" s="29"/>
      <c r="R76" s="29"/>
      <c r="S76" s="29"/>
      <c r="U76" s="29"/>
      <c r="V76" s="29"/>
      <c r="W76" s="160" t="s">
        <v>143</v>
      </c>
      <c r="X76" s="160"/>
      <c r="Y76" s="160"/>
    </row>
    <row r="77" spans="1:31" x14ac:dyDescent="0.2">
      <c r="A77" s="20"/>
      <c r="C77" s="23"/>
      <c r="E77" s="144" t="s">
        <v>20</v>
      </c>
      <c r="F77" s="144" t="s">
        <v>131</v>
      </c>
      <c r="G77" s="31"/>
      <c r="I77" s="144" t="s">
        <v>20</v>
      </c>
      <c r="J77" s="144" t="s">
        <v>131</v>
      </c>
      <c r="K77" s="31"/>
      <c r="M77" s="144" t="s">
        <v>20</v>
      </c>
      <c r="N77" s="144" t="s">
        <v>131</v>
      </c>
      <c r="O77" s="31"/>
      <c r="Q77" s="144" t="s">
        <v>20</v>
      </c>
      <c r="R77" s="144" t="s">
        <v>131</v>
      </c>
      <c r="S77" s="31"/>
      <c r="U77" s="144" t="s">
        <v>20</v>
      </c>
      <c r="V77" s="144" t="s">
        <v>131</v>
      </c>
      <c r="W77" s="144" t="s">
        <v>20</v>
      </c>
      <c r="X77" s="144" t="s">
        <v>131</v>
      </c>
      <c r="Y77" s="120" t="s">
        <v>144</v>
      </c>
    </row>
    <row r="78" spans="1:31" ht="13.5" thickBot="1" x14ac:dyDescent="0.25">
      <c r="A78" s="45" t="s">
        <v>7</v>
      </c>
      <c r="C78" s="23"/>
      <c r="E78" s="28">
        <f>SUM(E57,E48,E52,E42,E25,E68,E75,)</f>
        <v>0</v>
      </c>
      <c r="F78" s="141">
        <f>SUM(F57,F48,F52,F42,F25,F68,F75,)</f>
        <v>0</v>
      </c>
      <c r="G78" s="28"/>
      <c r="I78" s="28">
        <f>SUM(I57,I48,I52,I42,I25,I68,I75,)</f>
        <v>0</v>
      </c>
      <c r="J78" s="141">
        <f>SUM(J57,J48,J52,J42,J25,J68,J75,)</f>
        <v>0</v>
      </c>
      <c r="K78" s="28"/>
      <c r="M78" s="28">
        <f>SUM(M57,M48,M52,M42,M25,M68,M75,)</f>
        <v>0</v>
      </c>
      <c r="N78" s="141">
        <f>SUM(N57,N48,N52,N42,N25,N68,N75,)</f>
        <v>0</v>
      </c>
      <c r="O78" s="28"/>
      <c r="Q78" s="28">
        <f>SUM(Q57,Q48,Q52,Q42,Q25,Q68,Q75,)</f>
        <v>0</v>
      </c>
      <c r="R78" s="141">
        <f>SUM(R57,R48,R52,R42,R25,R68,R75,)</f>
        <v>0</v>
      </c>
      <c r="S78" s="28"/>
      <c r="U78" s="28">
        <f>SUM(U57,U48,U52,U42,U25,U68,U75,)</f>
        <v>0</v>
      </c>
      <c r="V78" s="141">
        <f>SUM(V57,V48,V52,V42,V25,V68,V75,)</f>
        <v>0</v>
      </c>
      <c r="W78" s="47">
        <f>E78+I78+M78+Q78+U78</f>
        <v>0</v>
      </c>
      <c r="X78" s="144">
        <f>F78+J78+R78+V78+N78</f>
        <v>0</v>
      </c>
      <c r="Y78" s="145">
        <f>SUM(E78:V78)</f>
        <v>0</v>
      </c>
    </row>
    <row r="79" spans="1:31" ht="39" thickTop="1" x14ac:dyDescent="0.2">
      <c r="A79" s="36" t="s">
        <v>34</v>
      </c>
      <c r="C79" s="23"/>
      <c r="E79" s="29">
        <f>E78-E45-E46-E52-E66-E75</f>
        <v>0</v>
      </c>
      <c r="F79" s="142">
        <f>F78-F45-F46-F52-F66-F75</f>
        <v>0</v>
      </c>
      <c r="G79" s="29"/>
      <c r="I79" s="29">
        <f>I78-I45-I46-I52-I66-I75</f>
        <v>0</v>
      </c>
      <c r="J79" s="142">
        <f>J78-J45-J46-J52-J66-J75</f>
        <v>0</v>
      </c>
      <c r="K79" s="29"/>
      <c r="M79" s="29">
        <f>M78-M45-M46-M52-M66-M75</f>
        <v>0</v>
      </c>
      <c r="N79" s="142">
        <f>N78-N45-N46-N52-N66-N75</f>
        <v>0</v>
      </c>
      <c r="O79" s="29"/>
      <c r="Q79" s="29">
        <f>Q78-Q45-Q46-Q52-Q66-Q75</f>
        <v>0</v>
      </c>
      <c r="R79" s="142">
        <f>R78-R45-R46-R52-R66-R75</f>
        <v>0</v>
      </c>
      <c r="S79" s="29"/>
      <c r="U79" s="29">
        <f>U78-U45-U46-U52-U66-U75</f>
        <v>0</v>
      </c>
      <c r="V79" s="142">
        <f>V78-V45-V46-V52-V66-V75</f>
        <v>0</v>
      </c>
      <c r="W79" s="47">
        <f>E79+I79+M79+Q79+U79</f>
        <v>0</v>
      </c>
      <c r="X79" s="144">
        <f t="shared" ref="X79:X82" si="59">F79+J79+R79+V79+N79</f>
        <v>0</v>
      </c>
      <c r="Y79" s="145">
        <f t="shared" ref="Y79:Y84" si="60">SUM(E79:V79)</f>
        <v>0</v>
      </c>
    </row>
    <row r="80" spans="1:31" x14ac:dyDescent="0.2">
      <c r="A80" s="13"/>
      <c r="C80" s="23"/>
      <c r="E80" s="31"/>
      <c r="F80" s="143"/>
      <c r="G80" s="31"/>
      <c r="I80" s="31"/>
      <c r="J80" s="143"/>
      <c r="K80" s="31"/>
      <c r="M80" s="31"/>
      <c r="N80" s="143"/>
      <c r="O80" s="31"/>
      <c r="Q80" s="31"/>
      <c r="R80" s="143"/>
      <c r="S80" s="31"/>
      <c r="U80" s="31"/>
      <c r="V80" s="143"/>
      <c r="W80" s="47"/>
      <c r="X80" s="144"/>
      <c r="Y80" s="145"/>
    </row>
    <row r="81" spans="1:25" x14ac:dyDescent="0.2">
      <c r="A81" s="45" t="s">
        <v>15</v>
      </c>
      <c r="C81" s="23"/>
      <c r="E81" s="31"/>
      <c r="F81" s="143"/>
      <c r="G81" s="31"/>
      <c r="I81" s="31"/>
      <c r="J81" s="143"/>
      <c r="K81" s="31"/>
      <c r="M81" s="31"/>
      <c r="N81" s="143"/>
      <c r="O81" s="31"/>
      <c r="Q81" s="31"/>
      <c r="R81" s="143"/>
      <c r="S81" s="31"/>
      <c r="U81" s="31"/>
      <c r="V81" s="143"/>
      <c r="W81" s="47"/>
      <c r="X81" s="144"/>
      <c r="Y81" s="145"/>
    </row>
    <row r="82" spans="1:25" ht="13.5" thickBot="1" x14ac:dyDescent="0.25">
      <c r="A82" s="26" t="s">
        <v>12</v>
      </c>
      <c r="C82" s="27">
        <v>0.47</v>
      </c>
      <c r="E82" s="28">
        <f>ROUND(E79*$C82,0)</f>
        <v>0</v>
      </c>
      <c r="F82" s="141">
        <f>ROUND(F79*$C82,0)</f>
        <v>0</v>
      </c>
      <c r="G82" s="28"/>
      <c r="I82" s="28">
        <f>ROUND(I79*$C82,0)</f>
        <v>0</v>
      </c>
      <c r="J82" s="141">
        <f>ROUND(J79*$C82,0)</f>
        <v>0</v>
      </c>
      <c r="K82" s="28"/>
      <c r="M82" s="28">
        <f>ROUND(M79*$C82,0)</f>
        <v>0</v>
      </c>
      <c r="N82" s="141">
        <f>ROUND(N79*$C82,0)</f>
        <v>0</v>
      </c>
      <c r="O82" s="28"/>
      <c r="Q82" s="28">
        <f>ROUND(Q79*$C82,0)</f>
        <v>0</v>
      </c>
      <c r="R82" s="141">
        <f>ROUND(R79*$C82,0)</f>
        <v>0</v>
      </c>
      <c r="S82" s="28"/>
      <c r="U82" s="28">
        <f>ROUND(U79*$C82,0)</f>
        <v>0</v>
      </c>
      <c r="V82" s="141">
        <f>ROUND(V79*$C82,0)</f>
        <v>0</v>
      </c>
      <c r="W82" s="47">
        <f>E82+I82+M82+Q82+U82</f>
        <v>0</v>
      </c>
      <c r="X82" s="144">
        <f t="shared" si="59"/>
        <v>0</v>
      </c>
      <c r="Y82" s="145">
        <f t="shared" si="60"/>
        <v>0</v>
      </c>
    </row>
    <row r="83" spans="1:25" ht="13.5" thickTop="1" x14ac:dyDescent="0.2">
      <c r="A83" s="159" t="s">
        <v>124</v>
      </c>
      <c r="B83" s="159"/>
      <c r="C83" s="129">
        <v>0.48</v>
      </c>
      <c r="E83" s="29"/>
      <c r="F83" s="142"/>
      <c r="G83" s="144" t="s">
        <v>138</v>
      </c>
      <c r="I83" s="29"/>
      <c r="J83" s="142"/>
      <c r="K83" s="144" t="s">
        <v>139</v>
      </c>
      <c r="M83" s="29"/>
      <c r="N83" s="142"/>
      <c r="O83" s="144" t="s">
        <v>140</v>
      </c>
      <c r="Q83" s="29"/>
      <c r="R83" s="142"/>
      <c r="S83" s="144" t="s">
        <v>141</v>
      </c>
      <c r="U83" s="29"/>
      <c r="V83" s="142"/>
      <c r="W83" s="47"/>
      <c r="X83" s="144"/>
      <c r="Y83" s="145"/>
    </row>
    <row r="84" spans="1:25" ht="24" customHeight="1" x14ac:dyDescent="0.2">
      <c r="A84" s="46" t="s">
        <v>8</v>
      </c>
      <c r="C84" s="23"/>
      <c r="E84" s="29">
        <f>E82+E78</f>
        <v>0</v>
      </c>
      <c r="F84" s="142">
        <f>F82+F78</f>
        <v>0</v>
      </c>
      <c r="G84" s="29">
        <f>E84+F84</f>
        <v>0</v>
      </c>
      <c r="I84" s="29">
        <f>I82+I78</f>
        <v>0</v>
      </c>
      <c r="J84" s="142">
        <f>J82+J78</f>
        <v>0</v>
      </c>
      <c r="K84" s="29">
        <f>I84+J84</f>
        <v>0</v>
      </c>
      <c r="M84" s="29">
        <f>M82+M78</f>
        <v>0</v>
      </c>
      <c r="N84" s="142">
        <f>N82+N78</f>
        <v>0</v>
      </c>
      <c r="O84" s="29">
        <f>M84+N84</f>
        <v>0</v>
      </c>
      <c r="Q84" s="29">
        <f>Q82+Q78</f>
        <v>0</v>
      </c>
      <c r="R84" s="142">
        <f>R82+R78</f>
        <v>0</v>
      </c>
      <c r="S84" s="29">
        <f>Q84+R84</f>
        <v>0</v>
      </c>
      <c r="U84" s="29">
        <f>U82+U78</f>
        <v>0</v>
      </c>
      <c r="V84" s="142">
        <f>V82+V78</f>
        <v>0</v>
      </c>
      <c r="W84" s="47">
        <f>E84+I84+M84+Q84+U84</f>
        <v>0</v>
      </c>
      <c r="X84" s="144">
        <f>F84+J84+R84+V84+N84</f>
        <v>0</v>
      </c>
      <c r="Y84" s="145">
        <f t="shared" si="60"/>
        <v>0</v>
      </c>
    </row>
    <row r="85" spans="1:25" x14ac:dyDescent="0.2">
      <c r="E85" s="31"/>
      <c r="F85" s="31"/>
      <c r="G85" s="31"/>
      <c r="I85" s="31"/>
      <c r="J85" s="31"/>
      <c r="K85" s="31"/>
      <c r="M85" s="31"/>
      <c r="N85" s="31"/>
      <c r="O85" s="31"/>
      <c r="Q85" s="31"/>
      <c r="R85" s="31"/>
      <c r="S85" s="31"/>
      <c r="U85" s="31"/>
      <c r="V85" s="144" t="s">
        <v>142</v>
      </c>
      <c r="W85" s="31"/>
      <c r="X85" s="31"/>
      <c r="Y85" s="31"/>
    </row>
    <row r="86" spans="1:25" x14ac:dyDescent="0.2">
      <c r="A86" s="30" t="s">
        <v>42</v>
      </c>
      <c r="E86" s="31"/>
      <c r="F86" s="31"/>
      <c r="G86" s="31"/>
      <c r="I86" s="31"/>
      <c r="J86" s="31"/>
      <c r="K86" s="31"/>
      <c r="M86" s="31"/>
      <c r="N86" s="31"/>
      <c r="O86" s="31"/>
      <c r="Q86" s="31"/>
      <c r="R86" s="31"/>
      <c r="S86" s="31"/>
      <c r="U86" s="31"/>
      <c r="V86" s="29">
        <f>U84+V84</f>
        <v>0</v>
      </c>
      <c r="W86" s="31"/>
      <c r="X86" s="31"/>
      <c r="Y86" s="31"/>
    </row>
    <row r="87" spans="1:25" ht="33.75" customHeight="1" x14ac:dyDescent="0.2">
      <c r="A87" s="154" t="s">
        <v>43</v>
      </c>
      <c r="B87" s="154"/>
      <c r="C87" s="154"/>
      <c r="D87" s="154"/>
      <c r="E87" s="154"/>
      <c r="F87" s="154"/>
      <c r="G87" s="154"/>
      <c r="H87" s="154"/>
      <c r="I87" s="154"/>
      <c r="J87" s="154"/>
      <c r="K87" s="154"/>
      <c r="L87" s="154"/>
      <c r="M87" s="154"/>
      <c r="N87" s="154"/>
      <c r="O87" s="154"/>
      <c r="P87" s="154"/>
      <c r="Q87" s="154"/>
      <c r="R87" s="154"/>
      <c r="S87" s="154"/>
      <c r="T87" s="154"/>
      <c r="U87" s="154"/>
      <c r="V87" s="154"/>
      <c r="W87" s="154"/>
      <c r="X87" s="3"/>
      <c r="Y87" s="3"/>
    </row>
    <row r="88" spans="1:25" x14ac:dyDescent="0.2">
      <c r="A88" s="73"/>
      <c r="B88" s="73"/>
      <c r="C88" s="73"/>
      <c r="D88" s="73"/>
      <c r="E88" s="73"/>
      <c r="F88" s="73"/>
      <c r="G88" s="73"/>
      <c r="H88" s="73"/>
      <c r="I88" s="73"/>
      <c r="J88" s="73"/>
      <c r="K88" s="73"/>
      <c r="L88" s="73"/>
      <c r="M88" s="73"/>
      <c r="N88" s="73"/>
      <c r="O88" s="73"/>
      <c r="P88" s="73"/>
      <c r="Q88" s="73"/>
      <c r="R88" s="73"/>
      <c r="S88" s="73"/>
      <c r="T88" s="73"/>
      <c r="U88" s="73"/>
      <c r="V88" s="73"/>
      <c r="W88" s="73"/>
    </row>
    <row r="89" spans="1:25" x14ac:dyDescent="0.2">
      <c r="A89" s="73"/>
      <c r="B89" s="73"/>
      <c r="C89" s="73"/>
      <c r="D89" s="73"/>
      <c r="E89" s="73"/>
      <c r="F89" s="73"/>
      <c r="G89" s="73"/>
      <c r="H89" s="73"/>
      <c r="I89" s="73"/>
      <c r="J89" s="73"/>
      <c r="K89" s="73"/>
      <c r="L89" s="73"/>
      <c r="M89" s="73"/>
      <c r="N89" s="73"/>
      <c r="O89" s="73"/>
      <c r="P89" s="73"/>
      <c r="Q89" s="73"/>
      <c r="R89" s="73"/>
      <c r="S89" s="73"/>
      <c r="T89" s="73"/>
      <c r="U89" s="73"/>
      <c r="V89" s="73"/>
      <c r="W89" s="73"/>
    </row>
  </sheetData>
  <mergeCells count="6">
    <mergeCell ref="A87:W87"/>
    <mergeCell ref="A1:E1"/>
    <mergeCell ref="B5:E5"/>
    <mergeCell ref="A83:B83"/>
    <mergeCell ref="W76:Y76"/>
    <mergeCell ref="W10:Y10"/>
  </mergeCells>
  <pageMargins left="0.25" right="0.25" top="0.5" bottom="0.5" header="0.3" footer="0.3"/>
  <pageSetup scale="22" orientation="landscape"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B7A66-FB50-48BF-A460-26842010F23A}">
  <dimension ref="A1:I36"/>
  <sheetViews>
    <sheetView workbookViewId="0">
      <selection activeCell="B7" sqref="B7"/>
    </sheetView>
  </sheetViews>
  <sheetFormatPr defaultColWidth="8.85546875" defaultRowHeight="15" x14ac:dyDescent="0.25"/>
  <cols>
    <col min="1" max="1" width="30.42578125" customWidth="1"/>
    <col min="2" max="2" width="116.140625" customWidth="1"/>
    <col min="3" max="3" width="20.42578125" customWidth="1"/>
    <col min="4" max="4" width="13.140625" customWidth="1"/>
  </cols>
  <sheetData>
    <row r="1" spans="1:9" ht="30" x14ac:dyDescent="0.25">
      <c r="A1" s="82" t="s">
        <v>53</v>
      </c>
      <c r="B1" s="81" t="s">
        <v>54</v>
      </c>
    </row>
    <row r="2" spans="1:9" x14ac:dyDescent="0.25">
      <c r="A2" s="82" t="s">
        <v>66</v>
      </c>
      <c r="B2" t="s">
        <v>123</v>
      </c>
    </row>
    <row r="3" spans="1:9" x14ac:dyDescent="0.25">
      <c r="A3" s="82" t="s">
        <v>63</v>
      </c>
      <c r="B3" s="88">
        <v>46.5</v>
      </c>
    </row>
    <row r="4" spans="1:9" x14ac:dyDescent="0.25">
      <c r="A4" s="82" t="s">
        <v>64</v>
      </c>
      <c r="B4" s="88">
        <v>49.7</v>
      </c>
    </row>
    <row r="5" spans="1:9" x14ac:dyDescent="0.25">
      <c r="A5" s="82" t="s">
        <v>86</v>
      </c>
      <c r="B5" s="88">
        <v>89.1</v>
      </c>
    </row>
    <row r="6" spans="1:9" ht="18.75" x14ac:dyDescent="0.3">
      <c r="A6" s="82" t="s">
        <v>87</v>
      </c>
      <c r="B6" s="88">
        <v>105.2</v>
      </c>
      <c r="C6" s="168" t="s">
        <v>88</v>
      </c>
      <c r="D6" s="168"/>
      <c r="E6" s="168"/>
      <c r="F6" s="168"/>
      <c r="G6" s="168"/>
      <c r="H6" s="168"/>
      <c r="I6" s="168"/>
    </row>
    <row r="7" spans="1:9" ht="15.75" thickBot="1" x14ac:dyDescent="0.3">
      <c r="A7" s="82" t="s">
        <v>68</v>
      </c>
      <c r="B7" s="90">
        <v>0.1</v>
      </c>
    </row>
    <row r="8" spans="1:9" x14ac:dyDescent="0.25">
      <c r="A8" s="82" t="s">
        <v>85</v>
      </c>
      <c r="B8" s="89" t="s">
        <v>112</v>
      </c>
      <c r="C8" s="172" t="s">
        <v>89</v>
      </c>
      <c r="D8" s="172" t="s">
        <v>90</v>
      </c>
      <c r="E8" s="172" t="s">
        <v>91</v>
      </c>
      <c r="F8" s="162" t="s">
        <v>92</v>
      </c>
      <c r="G8" s="162" t="s">
        <v>93</v>
      </c>
      <c r="H8" s="162" t="s">
        <v>94</v>
      </c>
      <c r="I8" s="162" t="s">
        <v>95</v>
      </c>
    </row>
    <row r="9" spans="1:9" x14ac:dyDescent="0.25">
      <c r="A9" s="82" t="s">
        <v>102</v>
      </c>
      <c r="B9" t="s">
        <v>127</v>
      </c>
      <c r="C9" s="173"/>
      <c r="D9" s="173"/>
      <c r="E9" s="173"/>
      <c r="F9" s="163"/>
      <c r="G9" s="163"/>
      <c r="H9" s="163"/>
      <c r="I9" s="163"/>
    </row>
    <row r="10" spans="1:9" ht="15.75" thickBot="1" x14ac:dyDescent="0.3">
      <c r="A10" t="s">
        <v>125</v>
      </c>
      <c r="C10" s="174"/>
      <c r="D10" s="174"/>
      <c r="E10" s="174"/>
      <c r="F10" s="164"/>
      <c r="G10" s="164"/>
      <c r="H10" s="164"/>
      <c r="I10" s="164"/>
    </row>
    <row r="11" spans="1:9" ht="16.5" thickBot="1" x14ac:dyDescent="0.3">
      <c r="B11" s="89" t="s">
        <v>67</v>
      </c>
      <c r="C11" s="95" t="s">
        <v>96</v>
      </c>
      <c r="D11" s="96">
        <v>4</v>
      </c>
      <c r="E11" s="96">
        <v>1</v>
      </c>
      <c r="F11" s="97"/>
      <c r="G11" s="97"/>
      <c r="H11" s="98">
        <v>500</v>
      </c>
      <c r="I11" s="98">
        <f>H11*E11*D11</f>
        <v>2000</v>
      </c>
    </row>
    <row r="12" spans="1:9" ht="60.75" thickBot="1" x14ac:dyDescent="0.3">
      <c r="A12" s="82" t="s">
        <v>104</v>
      </c>
      <c r="B12" s="81" t="s">
        <v>105</v>
      </c>
      <c r="C12" s="95" t="s">
        <v>97</v>
      </c>
      <c r="D12" s="96">
        <v>4</v>
      </c>
      <c r="E12" s="96">
        <v>1</v>
      </c>
      <c r="F12" s="97"/>
      <c r="G12" s="97"/>
      <c r="H12" s="98">
        <v>500</v>
      </c>
      <c r="I12" s="98">
        <f>H12*E12*D12</f>
        <v>2000</v>
      </c>
    </row>
    <row r="13" spans="1:9" ht="60.75" thickBot="1" x14ac:dyDescent="0.3">
      <c r="A13" s="82" t="s">
        <v>106</v>
      </c>
      <c r="B13" s="81" t="s">
        <v>107</v>
      </c>
      <c r="C13" s="95" t="s">
        <v>98</v>
      </c>
      <c r="D13" s="96">
        <v>4</v>
      </c>
      <c r="E13" s="96">
        <v>1</v>
      </c>
      <c r="F13" s="99">
        <v>4</v>
      </c>
      <c r="G13" s="97"/>
      <c r="H13" s="100">
        <v>105.2</v>
      </c>
      <c r="I13" s="98">
        <f>H13*F13*E13*D13</f>
        <v>1683.2</v>
      </c>
    </row>
    <row r="14" spans="1:9" ht="16.5" thickBot="1" x14ac:dyDescent="0.3">
      <c r="A14" s="82" t="s">
        <v>108</v>
      </c>
      <c r="B14" t="s">
        <v>109</v>
      </c>
      <c r="C14" s="101" t="s">
        <v>99</v>
      </c>
      <c r="D14" s="102">
        <v>4</v>
      </c>
      <c r="E14" s="103">
        <v>1</v>
      </c>
      <c r="F14" s="104"/>
      <c r="G14" s="105">
        <v>5</v>
      </c>
      <c r="H14" s="106">
        <v>49.7</v>
      </c>
      <c r="I14" s="107">
        <f>H14*G14*E14*D14</f>
        <v>994</v>
      </c>
    </row>
    <row r="15" spans="1:9" ht="60.75" thickBot="1" x14ac:dyDescent="0.3">
      <c r="A15" s="118" t="s">
        <v>110</v>
      </c>
      <c r="B15" s="81" t="s">
        <v>111</v>
      </c>
      <c r="C15" s="108" t="s">
        <v>100</v>
      </c>
      <c r="D15" s="109">
        <v>4</v>
      </c>
      <c r="E15" s="109">
        <v>1</v>
      </c>
      <c r="F15" s="110"/>
      <c r="G15" s="111">
        <v>5</v>
      </c>
      <c r="H15" s="112">
        <v>50</v>
      </c>
      <c r="I15" s="113">
        <f>H15*G15*E15*D15</f>
        <v>1000</v>
      </c>
    </row>
    <row r="16" spans="1:9" ht="16.5" thickBot="1" x14ac:dyDescent="0.3">
      <c r="C16" s="165" t="s">
        <v>101</v>
      </c>
      <c r="D16" s="166"/>
      <c r="E16" s="166"/>
      <c r="F16" s="166"/>
      <c r="G16" s="166"/>
      <c r="H16" s="167"/>
      <c r="I16" s="114">
        <f>I11+I12+I13+I14+I15</f>
        <v>7677.2</v>
      </c>
    </row>
    <row r="17" spans="1:9" ht="60" x14ac:dyDescent="0.25">
      <c r="A17" s="82" t="s">
        <v>113</v>
      </c>
      <c r="B17" s="81" t="s">
        <v>126</v>
      </c>
    </row>
    <row r="19" spans="1:9" ht="18.75" x14ac:dyDescent="0.3">
      <c r="C19" s="168" t="s">
        <v>103</v>
      </c>
      <c r="D19" s="171"/>
      <c r="E19" s="171"/>
      <c r="F19" s="171"/>
      <c r="G19" s="171"/>
      <c r="H19" s="171"/>
      <c r="I19" s="171"/>
    </row>
    <row r="20" spans="1:9" ht="15.75" thickBot="1" x14ac:dyDescent="0.3"/>
    <row r="21" spans="1:9" x14ac:dyDescent="0.25">
      <c r="C21" s="169" t="s">
        <v>80</v>
      </c>
      <c r="D21" s="170"/>
    </row>
    <row r="22" spans="1:9" x14ac:dyDescent="0.25">
      <c r="C22" s="91" t="s">
        <v>69</v>
      </c>
      <c r="D22" s="92">
        <v>2687.5</v>
      </c>
    </row>
    <row r="23" spans="1:9" ht="30" x14ac:dyDescent="0.25">
      <c r="C23" s="91" t="s">
        <v>79</v>
      </c>
      <c r="D23" s="92">
        <v>10045</v>
      </c>
    </row>
    <row r="24" spans="1:9" ht="45" x14ac:dyDescent="0.25">
      <c r="C24" s="91" t="s">
        <v>70</v>
      </c>
      <c r="D24" s="92">
        <v>0.36</v>
      </c>
    </row>
    <row r="25" spans="1:9" x14ac:dyDescent="0.25">
      <c r="C25" s="91" t="s">
        <v>71</v>
      </c>
      <c r="D25" s="92">
        <v>316.17</v>
      </c>
    </row>
    <row r="26" spans="1:9" x14ac:dyDescent="0.25">
      <c r="C26" s="91" t="s">
        <v>72</v>
      </c>
      <c r="D26" s="92">
        <v>229.14</v>
      </c>
    </row>
    <row r="27" spans="1:9" x14ac:dyDescent="0.25">
      <c r="C27" s="91" t="s">
        <v>73</v>
      </c>
      <c r="D27" s="92">
        <v>265.14</v>
      </c>
    </row>
    <row r="28" spans="1:9" ht="30" x14ac:dyDescent="0.25">
      <c r="C28" s="91" t="s">
        <v>74</v>
      </c>
      <c r="D28" s="92">
        <v>183.78</v>
      </c>
    </row>
    <row r="29" spans="1:9" x14ac:dyDescent="0.25">
      <c r="C29" s="91" t="s">
        <v>75</v>
      </c>
      <c r="D29" s="92">
        <v>40.86</v>
      </c>
    </row>
    <row r="30" spans="1:9" x14ac:dyDescent="0.25">
      <c r="C30" s="91" t="s">
        <v>76</v>
      </c>
      <c r="D30" s="92">
        <v>22.5</v>
      </c>
    </row>
    <row r="31" spans="1:9" x14ac:dyDescent="0.25">
      <c r="C31" s="91" t="s">
        <v>77</v>
      </c>
      <c r="D31" s="92">
        <v>150.75</v>
      </c>
    </row>
    <row r="32" spans="1:9" x14ac:dyDescent="0.25">
      <c r="C32" s="91" t="s">
        <v>78</v>
      </c>
      <c r="D32" s="92">
        <v>8</v>
      </c>
    </row>
    <row r="33" spans="3:4" ht="28.5" x14ac:dyDescent="0.25">
      <c r="C33" s="115" t="s">
        <v>81</v>
      </c>
      <c r="D33" s="93">
        <f>D22+D24+D25+D26+D27+D28+D29+D30+D31+D32</f>
        <v>3904.2000000000003</v>
      </c>
    </row>
    <row r="34" spans="3:4" ht="29.25" x14ac:dyDescent="0.25">
      <c r="C34" s="116" t="s">
        <v>82</v>
      </c>
      <c r="D34" s="93">
        <f>D23+D24+D25+D26+D27+D28+D29+D30+D31+D32</f>
        <v>11261.7</v>
      </c>
    </row>
    <row r="35" spans="3:4" ht="30" thickBot="1" x14ac:dyDescent="0.3">
      <c r="C35" s="117" t="s">
        <v>83</v>
      </c>
      <c r="D35" s="94">
        <f>D33*2</f>
        <v>7808.4000000000005</v>
      </c>
    </row>
    <row r="36" spans="3:4" ht="30" thickBot="1" x14ac:dyDescent="0.3">
      <c r="C36" s="117" t="s">
        <v>84</v>
      </c>
      <c r="D36" s="94">
        <f>D34*2</f>
        <v>22523.4</v>
      </c>
    </row>
  </sheetData>
  <mergeCells count="11">
    <mergeCell ref="I8:I10"/>
    <mergeCell ref="C16:H16"/>
    <mergeCell ref="C6:I6"/>
    <mergeCell ref="C21:D21"/>
    <mergeCell ref="C19:I19"/>
    <mergeCell ref="C8:C10"/>
    <mergeCell ref="D8:D10"/>
    <mergeCell ref="E8:E10"/>
    <mergeCell ref="F8:F10"/>
    <mergeCell ref="G8:G10"/>
    <mergeCell ref="H8:H10"/>
  </mergeCells>
  <hyperlinks>
    <hyperlink ref="B11" r:id="rId1" xr:uid="{0E183F0D-8B92-E141-9E85-EE7797D92C46}"/>
    <hyperlink ref="B8" r:id="rId2" xr:uid="{3145EAE7-7D9E-4F1E-BF21-3F60CFE0BC53}"/>
  </hyperlinks>
  <pageMargins left="0.7" right="0.7" top="0.75" bottom="0.75" header="0.3" footer="0.3"/>
  <pageSetup orientation="portrait" horizontalDpi="1200" verticalDpi="1200"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Budget</vt:lpstr>
      <vt:lpstr>Notes</vt:lpstr>
      <vt:lpstr>Budget!Print_Area</vt:lpstr>
    </vt:vector>
  </TitlesOfParts>
  <Company>UNCG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t_porche</dc:creator>
  <cp:lastModifiedBy>Tiffany Wright</cp:lastModifiedBy>
  <cp:lastPrinted>2016-04-21T15:30:54Z</cp:lastPrinted>
  <dcterms:created xsi:type="dcterms:W3CDTF">2010-05-26T12:53:42Z</dcterms:created>
  <dcterms:modified xsi:type="dcterms:W3CDTF">2025-06-30T15:29:50Z</dcterms:modified>
</cp:coreProperties>
</file>