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autoCompressPictures="0" defaultThemeVersion="124226"/>
  <mc:AlternateContent xmlns:mc="http://schemas.openxmlformats.org/markup-compatibility/2006">
    <mc:Choice Requires="x15">
      <x15ac:absPath xmlns:x15ac="http://schemas.microsoft.com/office/spreadsheetml/2010/11/ac" url="C:\Users\tnwrigh2\OneDrive - UNCG\Desktop\Ongoing Tasks\Budget templates\"/>
    </mc:Choice>
  </mc:AlternateContent>
  <xr:revisionPtr revIDLastSave="0" documentId="13_ncr:1_{9A88304D-64F6-4AF8-9F7E-1F1C17291696}" xr6:coauthVersionLast="47" xr6:coauthVersionMax="47" xr10:uidLastSave="{00000000-0000-0000-0000-000000000000}"/>
  <bookViews>
    <workbookView xWindow="-120" yWindow="-120" windowWidth="29040" windowHeight="15720" xr2:uid="{00000000-000D-0000-FFFF-FFFF00000000}"/>
  </bookViews>
  <sheets>
    <sheet name="Budget" sheetId="2" r:id="rId1"/>
    <sheet name="Notes" sheetId="3" r:id="rId2"/>
  </sheets>
  <definedNames>
    <definedName name="_xlnm.Print_Area" localSheetId="0">Budget!$A$1:$BF$152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80" i="2" l="1"/>
  <c r="E80" i="2"/>
  <c r="O14" i="2"/>
  <c r="L14" i="2"/>
  <c r="L22" i="2"/>
  <c r="O22" i="2" s="1"/>
  <c r="L23" i="2"/>
  <c r="O23" i="2" s="1"/>
  <c r="I22" i="2"/>
  <c r="I23" i="2"/>
  <c r="F20" i="2"/>
  <c r="I20" i="2" s="1"/>
  <c r="L20" i="2" s="1"/>
  <c r="O20" i="2" s="1"/>
  <c r="F21" i="2"/>
  <c r="I21" i="2" s="1"/>
  <c r="L21" i="2" s="1"/>
  <c r="O21" i="2" s="1"/>
  <c r="F22" i="2"/>
  <c r="F23" i="2"/>
  <c r="F19" i="2"/>
  <c r="I19" i="2" s="1"/>
  <c r="L19" i="2" s="1"/>
  <c r="O19" i="2" s="1"/>
  <c r="I14" i="2"/>
  <c r="I16" i="2"/>
  <c r="L16" i="2" s="1"/>
  <c r="O16" i="2" s="1"/>
  <c r="I17" i="2"/>
  <c r="L17" i="2" s="1"/>
  <c r="O17" i="2" s="1"/>
  <c r="F14" i="2"/>
  <c r="F16" i="2"/>
  <c r="F17" i="2"/>
  <c r="F12" i="2"/>
  <c r="I12" i="2" s="1"/>
  <c r="L12" i="2" s="1"/>
  <c r="O12" i="2" s="1"/>
  <c r="C15" i="2"/>
  <c r="E15" i="2" s="1"/>
  <c r="E31" i="2" s="1"/>
  <c r="D33" i="3"/>
  <c r="D34" i="3"/>
  <c r="D35" i="3"/>
  <c r="D36" i="3"/>
  <c r="C13" i="2"/>
  <c r="F13" i="2" s="1"/>
  <c r="I13" i="2" s="1"/>
  <c r="L13" i="2" s="1"/>
  <c r="O13" i="2" s="1"/>
  <c r="E12" i="2"/>
  <c r="E14" i="2"/>
  <c r="E30" i="2" s="1"/>
  <c r="G30" i="2"/>
  <c r="P30" i="2"/>
  <c r="M30" i="2"/>
  <c r="J30" i="2"/>
  <c r="D30" i="2"/>
  <c r="P31" i="2"/>
  <c r="M31" i="2"/>
  <c r="J31" i="2"/>
  <c r="G31" i="2"/>
  <c r="D31" i="2"/>
  <c r="F15" i="2" l="1"/>
  <c r="H14" i="2"/>
  <c r="H30" i="2" s="1"/>
  <c r="K14" i="2"/>
  <c r="K30" i="2" s="1"/>
  <c r="H15" i="2" l="1"/>
  <c r="H31" i="2" s="1"/>
  <c r="I15" i="2"/>
  <c r="N14" i="2"/>
  <c r="N30" i="2" s="1"/>
  <c r="L15" i="2" l="1"/>
  <c r="K15" i="2"/>
  <c r="K31" i="2" s="1"/>
  <c r="Q14" i="2"/>
  <c r="Q30" i="2" s="1"/>
  <c r="O15" i="2" l="1"/>
  <c r="Q15" i="2" s="1"/>
  <c r="Q31" i="2" s="1"/>
  <c r="N15" i="2"/>
  <c r="N31" i="2" s="1"/>
  <c r="I15" i="3"/>
  <c r="I14" i="3"/>
  <c r="I13" i="3"/>
  <c r="I12" i="3"/>
  <c r="I11" i="3"/>
  <c r="I16" i="3" s="1"/>
  <c r="K73" i="2" l="1"/>
  <c r="N73" i="2"/>
  <c r="Q73" i="2"/>
  <c r="K74" i="2"/>
  <c r="N74" i="2"/>
  <c r="Q74" i="2"/>
  <c r="K75" i="2"/>
  <c r="N75" i="2"/>
  <c r="Q75" i="2"/>
  <c r="H75" i="2"/>
  <c r="H73" i="2"/>
  <c r="H74" i="2"/>
  <c r="E73" i="2"/>
  <c r="E74" i="2"/>
  <c r="E75" i="2"/>
  <c r="K72" i="2"/>
  <c r="H72" i="2"/>
  <c r="Q72" i="2"/>
  <c r="N72" i="2"/>
  <c r="E72" i="2"/>
  <c r="Q76" i="2" l="1"/>
  <c r="H76" i="2"/>
  <c r="N19" i="2" l="1"/>
  <c r="N35" i="2" s="1"/>
  <c r="Q16" i="2"/>
  <c r="Q32" i="2" s="1"/>
  <c r="Q20" i="2"/>
  <c r="Q36" i="2" s="1"/>
  <c r="N20" i="2"/>
  <c r="N36" i="2" s="1"/>
  <c r="K20" i="2"/>
  <c r="K36" i="2" s="1"/>
  <c r="H20" i="2"/>
  <c r="H36" i="2" s="1"/>
  <c r="H19" i="2"/>
  <c r="H35" i="2" s="1"/>
  <c r="E16" i="2"/>
  <c r="E32" i="2" s="1"/>
  <c r="E28" i="2"/>
  <c r="K69" i="2"/>
  <c r="K23" i="2"/>
  <c r="K39" i="2" s="1"/>
  <c r="H23" i="2"/>
  <c r="H39" i="2" s="1"/>
  <c r="H22" i="2"/>
  <c r="H38" i="2" s="1"/>
  <c r="H21" i="2"/>
  <c r="H37" i="2" s="1"/>
  <c r="E23" i="2"/>
  <c r="E39" i="2" s="1"/>
  <c r="E22" i="2"/>
  <c r="E38" i="2" s="1"/>
  <c r="E21" i="2"/>
  <c r="E37" i="2" s="1"/>
  <c r="E20" i="2"/>
  <c r="E36" i="2" s="1"/>
  <c r="E19" i="2"/>
  <c r="E35" i="2" s="1"/>
  <c r="E17" i="2"/>
  <c r="E33" i="2" s="1"/>
  <c r="E57" i="2"/>
  <c r="H57" i="2"/>
  <c r="K57" i="2"/>
  <c r="N57" i="2"/>
  <c r="Q57" i="2"/>
  <c r="E48" i="2"/>
  <c r="E52" i="2"/>
  <c r="E69" i="2"/>
  <c r="E76" i="2"/>
  <c r="P33" i="2"/>
  <c r="P32" i="2"/>
  <c r="M33" i="2"/>
  <c r="M32" i="2"/>
  <c r="J33" i="2"/>
  <c r="J32" i="2"/>
  <c r="G33" i="2"/>
  <c r="G32" i="2"/>
  <c r="D33" i="2"/>
  <c r="D32" i="2"/>
  <c r="D37" i="2"/>
  <c r="K21" i="2"/>
  <c r="K37" i="2" s="1"/>
  <c r="K22" i="2"/>
  <c r="K38" i="2" s="1"/>
  <c r="Q22" i="2"/>
  <c r="Q38" i="2" s="1"/>
  <c r="Q23" i="2"/>
  <c r="Q39" i="2" s="1"/>
  <c r="P39" i="2"/>
  <c r="P38" i="2"/>
  <c r="P37" i="2"/>
  <c r="P36" i="2"/>
  <c r="P35" i="2"/>
  <c r="P29" i="2"/>
  <c r="P28" i="2"/>
  <c r="M39" i="2"/>
  <c r="M38" i="2"/>
  <c r="M37" i="2"/>
  <c r="M36" i="2"/>
  <c r="M35" i="2"/>
  <c r="M29" i="2"/>
  <c r="M28" i="2"/>
  <c r="J39" i="2"/>
  <c r="J38" i="2"/>
  <c r="J37" i="2"/>
  <c r="J36" i="2"/>
  <c r="J35" i="2"/>
  <c r="J29" i="2"/>
  <c r="J28" i="2"/>
  <c r="G39" i="2"/>
  <c r="G38" i="2"/>
  <c r="G37" i="2"/>
  <c r="G36" i="2"/>
  <c r="G35" i="2"/>
  <c r="G29" i="2"/>
  <c r="G28" i="2"/>
  <c r="D29" i="2"/>
  <c r="D39" i="2"/>
  <c r="D38" i="2"/>
  <c r="D35" i="2"/>
  <c r="D36" i="2"/>
  <c r="D28" i="2"/>
  <c r="Q48" i="2"/>
  <c r="Q52" i="2"/>
  <c r="Q69" i="2"/>
  <c r="N48" i="2"/>
  <c r="N52" i="2"/>
  <c r="N69" i="2"/>
  <c r="N76" i="2"/>
  <c r="K48" i="2"/>
  <c r="K52" i="2"/>
  <c r="K76" i="2"/>
  <c r="H48" i="2"/>
  <c r="H52" i="2"/>
  <c r="H69" i="2"/>
  <c r="K19" i="2" l="1"/>
  <c r="K35" i="2" s="1"/>
  <c r="H17" i="2"/>
  <c r="H33" i="2" s="1"/>
  <c r="Q19" i="2"/>
  <c r="Q35" i="2" s="1"/>
  <c r="R57" i="2"/>
  <c r="K12" i="2"/>
  <c r="H12" i="2"/>
  <c r="H16" i="2"/>
  <c r="H32" i="2" s="1"/>
  <c r="K17" i="2"/>
  <c r="K33" i="2" s="1"/>
  <c r="Q17" i="2"/>
  <c r="Q33" i="2" s="1"/>
  <c r="R76" i="2"/>
  <c r="K16" i="2"/>
  <c r="K32" i="2" s="1"/>
  <c r="R69" i="2"/>
  <c r="R52" i="2"/>
  <c r="R48" i="2"/>
  <c r="N16" i="2"/>
  <c r="N32" i="2" s="1"/>
  <c r="N22" i="2"/>
  <c r="N38" i="2" s="1"/>
  <c r="N23" i="2"/>
  <c r="N39" i="2" s="1"/>
  <c r="E13" i="2"/>
  <c r="E29" i="2" s="1"/>
  <c r="E42" i="2" s="1"/>
  <c r="H13" i="2"/>
  <c r="H29" i="2" s="1"/>
  <c r="N12" i="2" l="1"/>
  <c r="Q13" i="2"/>
  <c r="Q29" i="2" s="1"/>
  <c r="K13" i="2"/>
  <c r="K29" i="2" s="1"/>
  <c r="N17" i="2"/>
  <c r="N33" i="2" s="1"/>
  <c r="Q21" i="2"/>
  <c r="Q37" i="2" s="1"/>
  <c r="N21" i="2"/>
  <c r="N37" i="2" s="1"/>
  <c r="E25" i="2"/>
  <c r="E79" i="2" s="1"/>
  <c r="K28" i="2"/>
  <c r="Q12" i="2"/>
  <c r="H25" i="2"/>
  <c r="H28" i="2"/>
  <c r="H42" i="2" s="1"/>
  <c r="K42" i="2" l="1"/>
  <c r="N13" i="2"/>
  <c r="N29" i="2" s="1"/>
  <c r="K25" i="2"/>
  <c r="N28" i="2"/>
  <c r="Q25" i="2"/>
  <c r="Q28" i="2"/>
  <c r="Q42" i="2" s="1"/>
  <c r="H79" i="2"/>
  <c r="H83" i="2" s="1"/>
  <c r="E83" i="2"/>
  <c r="K79" i="2" l="1"/>
  <c r="N25" i="2"/>
  <c r="R25" i="2" s="1"/>
  <c r="N42" i="2"/>
  <c r="R42" i="2" s="1"/>
  <c r="Q79" i="2"/>
  <c r="Q80" i="2" s="1"/>
  <c r="Q83" i="2" s="1"/>
  <c r="E85" i="2"/>
  <c r="K80" i="2" l="1"/>
  <c r="N79" i="2"/>
  <c r="Q85" i="2"/>
  <c r="K83" i="2" l="1"/>
  <c r="K85" i="2" s="1"/>
  <c r="N80" i="2"/>
  <c r="N83" i="2" s="1"/>
  <c r="R79" i="2"/>
  <c r="H85" i="2"/>
  <c r="R80" i="2" l="1"/>
  <c r="N85" i="2"/>
  <c r="R85" i="2" s="1"/>
  <c r="R83" i="2"/>
</calcChain>
</file>

<file path=xl/sharedStrings.xml><?xml version="1.0" encoding="utf-8"?>
<sst xmlns="http://schemas.openxmlformats.org/spreadsheetml/2006/main" count="181" uniqueCount="135">
  <si>
    <t>Project Title:</t>
  </si>
  <si>
    <t>From:</t>
  </si>
  <si>
    <t>To:</t>
  </si>
  <si>
    <t>DIRECT COSTS</t>
  </si>
  <si>
    <t>Salaries</t>
  </si>
  <si>
    <t>Fringe Benefits</t>
  </si>
  <si>
    <t>SUBTOTAL</t>
  </si>
  <si>
    <t>TOTAL DIRECT COSTS</t>
  </si>
  <si>
    <t>GRAND TOTAL</t>
  </si>
  <si>
    <t>Rates</t>
  </si>
  <si>
    <t>Equipment</t>
  </si>
  <si>
    <t>Domestic</t>
  </si>
  <si>
    <t>F&amp;A</t>
  </si>
  <si>
    <t>Amount</t>
  </si>
  <si>
    <t>Principal Investigator</t>
  </si>
  <si>
    <t>Indirect Cost (MTDC)</t>
  </si>
  <si>
    <t>Foreign</t>
  </si>
  <si>
    <t>Out of State</t>
  </si>
  <si>
    <t>In state</t>
  </si>
  <si>
    <t>Salary Yr1</t>
  </si>
  <si>
    <t>Sponsor</t>
  </si>
  <si>
    <t xml:space="preserve">Grand Total </t>
  </si>
  <si>
    <t>Publication Costs</t>
  </si>
  <si>
    <t>Salary Yr3</t>
  </si>
  <si>
    <t>Graduate Student (acad)</t>
  </si>
  <si>
    <t>Graduate Student (summ)</t>
  </si>
  <si>
    <t>Other Direct Costs</t>
  </si>
  <si>
    <t>Salary Yr2</t>
  </si>
  <si>
    <t>Salary Yr4</t>
  </si>
  <si>
    <t>Salary Yr5</t>
  </si>
  <si>
    <t>Effort Yr1</t>
  </si>
  <si>
    <t>Effort Yr2</t>
  </si>
  <si>
    <t>Effort Yr3</t>
  </si>
  <si>
    <t>Effort Yr4</t>
  </si>
  <si>
    <t>Effort Yr5</t>
  </si>
  <si>
    <t>Modified Total Direct Cost (Less &gt;25K Sub, tuition, Equipment, etc.)</t>
  </si>
  <si>
    <t>Undergrad Student (acad)</t>
  </si>
  <si>
    <t>Undergrad Student (summ)</t>
  </si>
  <si>
    <t>Materials and Supplies</t>
  </si>
  <si>
    <t>Postdoc</t>
  </si>
  <si>
    <t>PI (acad)</t>
  </si>
  <si>
    <t>PI (summ)</t>
  </si>
  <si>
    <t>Per Mo</t>
  </si>
  <si>
    <t>NOTES</t>
  </si>
  <si>
    <t>MTDC formula is automatically set up to exclude the required totals, including the total subcontractor amount, however, for EACH subcontract, $25,000 will need to be added back in (F&amp;A agreement states that indirects can only be charged on the first $25,000 of each sub. After that, the sub total should be completely excluded). OSP can help with these calculations once the number of subcontractors and annual subcontractor totals are identified.</t>
  </si>
  <si>
    <t>Consultant Services</t>
  </si>
  <si>
    <t>ADP/Computer Services</t>
  </si>
  <si>
    <t>Alterations and Renovations</t>
  </si>
  <si>
    <t>Other</t>
  </si>
  <si>
    <t>Travel</t>
  </si>
  <si>
    <t>EHRA staff</t>
  </si>
  <si>
    <t>SHRA staff</t>
  </si>
  <si>
    <t>NSF Participant Support Costs</t>
  </si>
  <si>
    <t>NSF only</t>
  </si>
  <si>
    <t xml:space="preserve">Equipment </t>
  </si>
  <si>
    <t>45 CFR Parts 74 and 92, is an article of tangible nonexpendable personal property having a useful life of more than one year and an acquisition cost of $5,000 or more per unit.</t>
  </si>
  <si>
    <t>DC</t>
  </si>
  <si>
    <t>IDC</t>
  </si>
  <si>
    <t>Total Y1</t>
  </si>
  <si>
    <t>Total Yr 2</t>
  </si>
  <si>
    <t>Total Y3</t>
  </si>
  <si>
    <t>Total Y4</t>
  </si>
  <si>
    <t>Total Y5</t>
  </si>
  <si>
    <t>Subrecipients (DC+IDC)</t>
  </si>
  <si>
    <t>In-State Daily Meal Per Diem Rate</t>
  </si>
  <si>
    <t>Out-of-State Daily Meal Per Diem Rate</t>
  </si>
  <si>
    <t>Equipment Facility Rental/User Fees</t>
  </si>
  <si>
    <t>Mileage Rate</t>
  </si>
  <si>
    <t xml:space="preserve">https://accountspayable.uncg.edu/ </t>
  </si>
  <si>
    <t>Course Release Effort Equivilant</t>
  </si>
  <si>
    <t>Base tuition</t>
  </si>
  <si>
    <t>Association of Student Governments (ASG) Fee</t>
  </si>
  <si>
    <t>Athletic Fee</t>
  </si>
  <si>
    <t>Student activity fee</t>
  </si>
  <si>
    <t>Student facility fee</t>
  </si>
  <si>
    <t>Educational and Technology fee</t>
  </si>
  <si>
    <t>Transportation fee</t>
  </si>
  <si>
    <t>Security fee</t>
  </si>
  <si>
    <t>Health service fee</t>
  </si>
  <si>
    <t>Registration fee</t>
  </si>
  <si>
    <t>Out of state tuition add on</t>
  </si>
  <si>
    <t>UNCG Tuition Breakdown</t>
  </si>
  <si>
    <t>Total per semester (in state):</t>
  </si>
  <si>
    <t>Total per semester (out of state):</t>
  </si>
  <si>
    <t>1 Academic Year Total (in state):</t>
  </si>
  <si>
    <t>1 Academic Year Total (out of state):</t>
  </si>
  <si>
    <t>Current Tuition and Fees info</t>
  </si>
  <si>
    <t>In-State Lodging Max</t>
  </si>
  <si>
    <t>Out-of-State Lodging Max</t>
  </si>
  <si>
    <t>Sample Travel Table (can be inserted into budget justification)</t>
  </si>
  <si>
    <t>Estimated Domestic  Travel Costs to Conferences</t>
  </si>
  <si>
    <t># of Trips</t>
  </si>
  <si>
    <t># of Travelers</t>
  </si>
  <si>
    <t>Nights</t>
  </si>
  <si>
    <t>Days</t>
  </si>
  <si>
    <t>Unit Cost</t>
  </si>
  <si>
    <t>Total Travel</t>
  </si>
  <si>
    <t>Flight</t>
  </si>
  <si>
    <t>Registration</t>
  </si>
  <si>
    <t>Lodging</t>
  </si>
  <si>
    <t>Per Diem</t>
  </si>
  <si>
    <t>Ground Transportation</t>
  </si>
  <si>
    <t>Subtotal Travel</t>
  </si>
  <si>
    <t>Student Health Insurance Rate</t>
  </si>
  <si>
    <t>UNCG Current Tuition and Fees 2023-24 Fall Semester</t>
  </si>
  <si>
    <t>Travel Statement</t>
  </si>
  <si>
    <t>Domestic (or International) travel costs are based on current average round trip airfare on domestic air carriers and the per diem rate for hotel, meals, and expenses as estimated by the General Services Administration. For proposal purposes, travel has been estimated as above; however, we will abide by NC Office of State Budget and Management (OSBM) policy and rates for reimbursement of all travel costs.</t>
  </si>
  <si>
    <t>Fringe Benefits Statement</t>
  </si>
  <si>
    <t>Fringe benefits include the cost of the University and State retirement programs, health insurance, group life insurance, social security, disability insurance, workmen’s compensation, and unemployment compensation. The current university fringe benefit rate is 45% for professional staff and faculty, 0.3% for enrolled students during the academic year, and 8% for non-enrolled students.</t>
  </si>
  <si>
    <t>Fiscal Year Statement (NSF)</t>
  </si>
  <si>
    <t>For effort reporting purposes, UNCG defines year as fiscal period beginning July 1st and ending June 30th.</t>
  </si>
  <si>
    <t>Graduate Student Salary Statement</t>
  </si>
  <si>
    <t>The Graduate School at UNCG has recommended the following minimum hourly rates for graduate assistantships:  $15 per hour for Master’s students and $20 per hour for Doctoral students.  That said, there are disciplinary differences that may result with individual departments needing to provide a higher or lower level of minimum reimbursement due to market rates in our area. Students may work up to 20 hours per week while enrolled in courses.</t>
  </si>
  <si>
    <t xml:space="preserve">https://spartancentral.uncg.edu/tuition-billing-payments/tuition-fees/ </t>
  </si>
  <si>
    <t>UNCG Indirects Costs Statement</t>
  </si>
  <si>
    <t>YEAR 1</t>
  </si>
  <si>
    <t>YEAR 2</t>
  </si>
  <si>
    <t>YEAR 3</t>
  </si>
  <si>
    <t>YEAR 4</t>
  </si>
  <si>
    <t>YEAR 5</t>
  </si>
  <si>
    <t>Annual Salary Increase:</t>
  </si>
  <si>
    <t>Co-PI (acad)</t>
  </si>
  <si>
    <t>Co-PI (summ)</t>
  </si>
  <si>
    <t>Sponsor Program Name</t>
  </si>
  <si>
    <t xml:space="preserve">UNCG Internal Proposal Budget </t>
  </si>
  <si>
    <t>67 cents per mile</t>
  </si>
  <si>
    <t>For projects after 7/1/2027</t>
  </si>
  <si>
    <t>Mileage and per diem rates effective as of January 2, 2024. To verify current rates, please refer to the UNCG Travel Manual:</t>
  </si>
  <si>
    <t xml:space="preserve"> Indirect costs through June 30, 2027, are calculated at UNCG’s federally negotiated indirect cost rate of 47% of MTDC for on-campus research. Beginning on July 1, 2027, indirect costs are calculated at UNCG's federally negotiated indirect cost rate of 48% of MTDC for on-campus research. UNCG’s IDC agreement is dated March 26th, 2024, Cognizant Agency U.S. Department of Health and Human Services, HHS representative Ernest Kinneer, (301) 492-4855.   </t>
  </si>
  <si>
    <t>Value Plan: $1,182.28 per semester ($2,364.56 per year) // Premium Plan: $1,475.32 per semester ($2,950.64 per year)</t>
  </si>
  <si>
    <t>Student Health Insurance (IDC applies)</t>
  </si>
  <si>
    <t>Tuition (Graduate)</t>
  </si>
  <si>
    <t>Single item costs &lt;$10,000</t>
  </si>
  <si>
    <t>(Do not use for NIH budgets)</t>
  </si>
  <si>
    <t>Participant costs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</si>
</sst>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mm/dd/yy"/>
    <numFmt numFmtId="165" formatCode="0.0%"/>
    <numFmt numFmtId="166" formatCode="&quot;$&quot;#,##0.00"/>
    <numFmt numFmtId="167" formatCode="&quot;$&quot;#,##0"/>
  </numFmts>
  <fonts count="20" x14ac:knownFonts="1">
    <font>
      <sz val="11"/>
      <color theme="1"/>
      <name val="Calibri"/>
      <family val="2"/>
      <scheme val="minor"/>
    </font>
    <font>
      <sz val="11"/>
      <color theme="1"/>
      <name val="Calibri"/>
      <family val="2"/>
      <scheme val="minor"/>
    </font>
    <font>
      <sz val="10"/>
      <name val="Georgia"/>
      <family val="1"/>
    </font>
    <font>
      <sz val="10"/>
      <color theme="1"/>
      <name val="Georgia"/>
      <family val="1"/>
    </font>
    <font>
      <b/>
      <sz val="10"/>
      <name val="Georgia"/>
      <family val="1"/>
    </font>
    <font>
      <b/>
      <sz val="10"/>
      <color theme="1"/>
      <name val="Georgia"/>
      <family val="1"/>
    </font>
    <font>
      <u/>
      <sz val="11"/>
      <color theme="10"/>
      <name val="Calibri"/>
      <family val="2"/>
      <scheme val="minor"/>
    </font>
    <font>
      <u/>
      <sz val="11"/>
      <color theme="11"/>
      <name val="Calibri"/>
      <family val="2"/>
      <scheme val="minor"/>
    </font>
    <font>
      <sz val="10"/>
      <name val="Arial"/>
      <family val="2"/>
    </font>
    <font>
      <b/>
      <sz val="9"/>
      <name val="Georgia"/>
      <family val="1"/>
    </font>
    <font>
      <b/>
      <sz val="11"/>
      <color theme="1"/>
      <name val="Calibri"/>
      <family val="2"/>
      <scheme val="minor"/>
    </font>
    <font>
      <b/>
      <sz val="11"/>
      <color theme="1"/>
      <name val="Times New Roman"/>
      <family val="1"/>
    </font>
    <font>
      <sz val="11"/>
      <color theme="1"/>
      <name val="Times New Roman"/>
      <family val="1"/>
    </font>
    <font>
      <b/>
      <sz val="12"/>
      <color rgb="FF000000"/>
      <name val="Times New Roman"/>
      <family val="1"/>
    </font>
    <font>
      <sz val="12"/>
      <color rgb="FF000000"/>
      <name val="Times New Roman"/>
      <family val="1"/>
    </font>
    <font>
      <b/>
      <sz val="14"/>
      <color theme="1"/>
      <name val="Calibri"/>
      <family val="2"/>
      <scheme val="minor"/>
    </font>
    <font>
      <b/>
      <sz val="8"/>
      <color theme="1"/>
      <name val="Georgia"/>
      <family val="1"/>
    </font>
    <font>
      <u/>
      <sz val="10"/>
      <color theme="1"/>
      <name val="Georgia"/>
      <family val="1"/>
    </font>
    <font>
      <b/>
      <sz val="12"/>
      <name val="Georgia"/>
      <family val="1"/>
    </font>
    <font>
      <sz val="8"/>
      <color theme="1"/>
      <name val="Georgia"/>
      <family val="1"/>
    </font>
  </fonts>
  <fills count="9">
    <fill>
      <patternFill patternType="none"/>
    </fill>
    <fill>
      <patternFill patternType="gray125"/>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BFBFBF"/>
        <bgColor indexed="64"/>
      </patternFill>
    </fill>
    <fill>
      <patternFill patternType="solid">
        <fgColor theme="0"/>
        <bgColor indexed="64"/>
      </patternFill>
    </fill>
  </fills>
  <borders count="33">
    <border>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bottom style="double">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indexed="64"/>
      </bottom>
      <diagonal/>
    </border>
    <border>
      <left style="thin">
        <color auto="1"/>
      </left>
      <right/>
      <top/>
      <bottom style="thin">
        <color auto="1"/>
      </bottom>
      <diagonal/>
    </border>
    <border>
      <left style="thin">
        <color auto="1"/>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rgb="FF000000"/>
      </right>
      <top/>
      <bottom style="medium">
        <color indexed="64"/>
      </bottom>
      <diagonal/>
    </border>
    <border>
      <left/>
      <right/>
      <top/>
      <bottom style="thin">
        <color rgb="FFDDDDDD"/>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s>
  <cellStyleXfs count="18">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151">
    <xf numFmtId="0" fontId="0" fillId="0" borderId="0" xfId="0"/>
    <xf numFmtId="0" fontId="3" fillId="0" borderId="0" xfId="0" applyFont="1"/>
    <xf numFmtId="0" fontId="4" fillId="0" borderId="0" xfId="0" applyFont="1"/>
    <xf numFmtId="0" fontId="3" fillId="0" borderId="0" xfId="0" applyFont="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left"/>
    </xf>
    <xf numFmtId="5" fontId="5" fillId="0" borderId="4" xfId="2" applyNumberFormat="1" applyFont="1" applyBorder="1" applyAlignment="1">
      <alignment horizontal="center" vertical="center"/>
    </xf>
    <xf numFmtId="9" fontId="5" fillId="0" borderId="4" xfId="0" applyNumberFormat="1" applyFont="1" applyBorder="1" applyAlignment="1">
      <alignment horizontal="center"/>
    </xf>
    <xf numFmtId="167" fontId="5" fillId="0" borderId="4" xfId="2" applyNumberFormat="1" applyFont="1" applyBorder="1" applyAlignment="1">
      <alignment horizontal="center" vertical="center"/>
    </xf>
    <xf numFmtId="49" fontId="5" fillId="0" borderId="0" xfId="0" applyNumberFormat="1" applyFont="1" applyAlignment="1">
      <alignment horizontal="right" vertical="top" wrapText="1"/>
    </xf>
    <xf numFmtId="5" fontId="3" fillId="0" borderId="0" xfId="2" applyNumberFormat="1" applyFont="1" applyBorder="1" applyAlignment="1">
      <alignment horizontal="center" vertical="center"/>
    </xf>
    <xf numFmtId="9" fontId="3" fillId="0" borderId="0" xfId="0" applyNumberFormat="1" applyFont="1" applyAlignment="1">
      <alignment horizontal="center"/>
    </xf>
    <xf numFmtId="49" fontId="3" fillId="0" borderId="0" xfId="0" applyNumberFormat="1" applyFont="1" applyAlignment="1">
      <alignment horizontal="left" vertical="top" wrapText="1" indent="1"/>
    </xf>
    <xf numFmtId="9" fontId="5" fillId="0" borderId="4" xfId="0" applyNumberFormat="1" applyFont="1" applyBorder="1" applyAlignment="1">
      <alignment horizontal="center" vertical="center"/>
    </xf>
    <xf numFmtId="0" fontId="5" fillId="0" borderId="4" xfId="0" applyFont="1" applyBorder="1" applyAlignment="1">
      <alignment horizontal="center"/>
    </xf>
    <xf numFmtId="10" fontId="5" fillId="0" borderId="4" xfId="0" applyNumberFormat="1" applyFont="1" applyBorder="1" applyAlignment="1">
      <alignment horizontal="center" vertical="center"/>
    </xf>
    <xf numFmtId="0" fontId="4" fillId="0" borderId="0" xfId="0" applyFont="1" applyAlignment="1">
      <alignment horizontal="right"/>
    </xf>
    <xf numFmtId="0" fontId="3" fillId="0" borderId="0" xfId="0" applyFont="1" applyAlignment="1">
      <alignment horizontal="center" vertical="center"/>
    </xf>
    <xf numFmtId="49" fontId="3" fillId="0" borderId="0" xfId="0" applyNumberFormat="1" applyFont="1" applyAlignment="1">
      <alignment horizontal="left" vertical="top" wrapText="1"/>
    </xf>
    <xf numFmtId="49" fontId="3" fillId="0" borderId="0" xfId="0" applyNumberFormat="1" applyFont="1" applyAlignment="1">
      <alignment horizontal="right" vertical="top" wrapText="1"/>
    </xf>
    <xf numFmtId="166" fontId="3" fillId="0" borderId="0" xfId="0" applyNumberFormat="1" applyFont="1" applyAlignment="1">
      <alignment horizontal="center" vertical="center"/>
    </xf>
    <xf numFmtId="167" fontId="3" fillId="0" borderId="4" xfId="0" applyNumberFormat="1" applyFont="1" applyBorder="1" applyAlignment="1">
      <alignment horizontal="center"/>
    </xf>
    <xf numFmtId="167" fontId="3" fillId="0" borderId="0" xfId="0" applyNumberFormat="1" applyFont="1" applyAlignment="1">
      <alignment horizontal="center" vertical="center"/>
    </xf>
    <xf numFmtId="49" fontId="2" fillId="0" borderId="0" xfId="0" applyNumberFormat="1" applyFont="1" applyAlignment="1">
      <alignment horizontal="right" vertical="top" wrapText="1"/>
    </xf>
    <xf numFmtId="167" fontId="5" fillId="0" borderId="0" xfId="1" applyNumberFormat="1" applyFont="1" applyBorder="1" applyAlignment="1">
      <alignment horizontal="center" vertical="center"/>
    </xf>
    <xf numFmtId="49" fontId="3" fillId="0" borderId="0" xfId="0" applyNumberFormat="1" applyFont="1" applyAlignment="1" applyProtection="1">
      <alignment horizontal="right" vertical="top" wrapText="1" indent="1"/>
      <protection locked="0"/>
    </xf>
    <xf numFmtId="165" fontId="5" fillId="0" borderId="4" xfId="0" applyNumberFormat="1" applyFont="1" applyBorder="1" applyAlignment="1">
      <alignment horizontal="center" vertical="center"/>
    </xf>
    <xf numFmtId="167" fontId="5" fillId="0" borderId="5" xfId="0" applyNumberFormat="1" applyFont="1" applyBorder="1" applyAlignment="1">
      <alignment horizontal="center"/>
    </xf>
    <xf numFmtId="167" fontId="5" fillId="0" borderId="0" xfId="0" applyNumberFormat="1" applyFont="1" applyAlignment="1">
      <alignment horizontal="center"/>
    </xf>
    <xf numFmtId="0" fontId="5" fillId="0" borderId="0" xfId="0" applyFont="1"/>
    <xf numFmtId="167" fontId="3" fillId="0" borderId="0" xfId="0" applyNumberFormat="1" applyFont="1" applyAlignment="1">
      <alignment horizontal="center"/>
    </xf>
    <xf numFmtId="0" fontId="5" fillId="0" borderId="0" xfId="0" applyFont="1" applyAlignment="1">
      <alignment horizontal="center"/>
    </xf>
    <xf numFmtId="167" fontId="5" fillId="0" borderId="6" xfId="0" applyNumberFormat="1" applyFont="1" applyBorder="1" applyAlignment="1">
      <alignment horizontal="center"/>
    </xf>
    <xf numFmtId="167" fontId="3" fillId="0" borderId="4" xfId="1" applyNumberFormat="1" applyFont="1" applyBorder="1" applyAlignment="1">
      <alignment horizontal="center"/>
    </xf>
    <xf numFmtId="167" fontId="5" fillId="0" borderId="0" xfId="1" applyNumberFormat="1" applyFont="1" applyAlignment="1">
      <alignment horizontal="center"/>
    </xf>
    <xf numFmtId="49" fontId="4" fillId="2" borderId="0" xfId="0" applyNumberFormat="1" applyFont="1" applyFill="1" applyAlignment="1">
      <alignment horizontal="left" vertical="top" wrapText="1"/>
    </xf>
    <xf numFmtId="0" fontId="2" fillId="0" borderId="0" xfId="0" applyFont="1" applyAlignment="1">
      <alignment horizontal="center"/>
    </xf>
    <xf numFmtId="49" fontId="3" fillId="0" borderId="0" xfId="0" applyNumberFormat="1" applyFont="1" applyAlignment="1" applyProtection="1">
      <alignment horizontal="left"/>
      <protection locked="0"/>
    </xf>
    <xf numFmtId="9" fontId="3" fillId="0" borderId="7" xfId="0" applyNumberFormat="1" applyFont="1" applyBorder="1" applyAlignment="1">
      <alignment horizontal="center"/>
    </xf>
    <xf numFmtId="5" fontId="3" fillId="0" borderId="7" xfId="2" applyNumberFormat="1" applyFont="1" applyBorder="1" applyAlignment="1">
      <alignment horizontal="center" vertical="center"/>
    </xf>
    <xf numFmtId="0" fontId="4" fillId="0" borderId="10" xfId="0" applyFont="1" applyBorder="1" applyAlignment="1">
      <alignment horizontal="center" vertical="center"/>
    </xf>
    <xf numFmtId="164" fontId="3" fillId="0" borderId="10" xfId="0" applyNumberFormat="1" applyFont="1" applyBorder="1" applyAlignment="1" applyProtection="1">
      <alignment horizontal="center" vertical="center"/>
      <protection locked="0"/>
    </xf>
    <xf numFmtId="164" fontId="3" fillId="0" borderId="9" xfId="0" applyNumberFormat="1" applyFont="1" applyBorder="1" applyAlignment="1" applyProtection="1">
      <alignment horizontal="center" vertical="center"/>
      <protection locked="0"/>
    </xf>
    <xf numFmtId="49" fontId="5" fillId="3" borderId="0" xfId="0" applyNumberFormat="1" applyFont="1" applyFill="1" applyAlignment="1">
      <alignment horizontal="left" vertical="top" wrapText="1"/>
    </xf>
    <xf numFmtId="49" fontId="4" fillId="3" borderId="0" xfId="0" applyNumberFormat="1" applyFont="1" applyFill="1" applyAlignment="1">
      <alignment horizontal="left" vertical="top" wrapText="1"/>
    </xf>
    <xf numFmtId="49" fontId="4" fillId="3" borderId="0" xfId="0" applyNumberFormat="1" applyFont="1" applyFill="1" applyAlignment="1">
      <alignment horizontal="left" wrapText="1"/>
    </xf>
    <xf numFmtId="0" fontId="5" fillId="3" borderId="4" xfId="0" applyFont="1" applyFill="1" applyBorder="1" applyAlignment="1">
      <alignment horizontal="center"/>
    </xf>
    <xf numFmtId="167" fontId="5" fillId="3" borderId="0" xfId="0" applyNumberFormat="1" applyFont="1" applyFill="1" applyAlignment="1">
      <alignment horizontal="center"/>
    </xf>
    <xf numFmtId="167" fontId="5" fillId="0" borderId="0" xfId="1" applyNumberFormat="1" applyFont="1" applyFill="1" applyAlignment="1">
      <alignment horizontal="center"/>
    </xf>
    <xf numFmtId="167" fontId="5" fillId="0" borderId="0" xfId="1" applyNumberFormat="1" applyFont="1" applyFill="1" applyBorder="1" applyAlignment="1">
      <alignment horizontal="center" vertical="center"/>
    </xf>
    <xf numFmtId="49" fontId="2" fillId="0" borderId="0" xfId="0" applyNumberFormat="1" applyFont="1" applyAlignment="1">
      <alignment vertical="top" wrapText="1"/>
    </xf>
    <xf numFmtId="49" fontId="3" fillId="0" borderId="0" xfId="0" applyNumberFormat="1" applyFont="1" applyAlignment="1">
      <alignment vertical="top" wrapText="1"/>
    </xf>
    <xf numFmtId="167" fontId="5" fillId="0" borderId="4" xfId="0" applyNumberFormat="1" applyFont="1" applyBorder="1" applyAlignment="1">
      <alignment horizontal="center"/>
    </xf>
    <xf numFmtId="164" fontId="3" fillId="4" borderId="3" xfId="0" applyNumberFormat="1" applyFont="1" applyFill="1" applyBorder="1" applyAlignment="1" applyProtection="1">
      <alignment horizontal="center" vertical="center"/>
      <protection locked="0"/>
    </xf>
    <xf numFmtId="0" fontId="3" fillId="4" borderId="4" xfId="0" applyFont="1" applyFill="1" applyBorder="1" applyAlignment="1">
      <alignment horizontal="center" vertical="center"/>
    </xf>
    <xf numFmtId="0" fontId="3" fillId="4" borderId="4" xfId="0" applyFont="1" applyFill="1" applyBorder="1" applyAlignment="1">
      <alignment horizontal="center"/>
    </xf>
    <xf numFmtId="167" fontId="3" fillId="4" borderId="4" xfId="0" applyNumberFormat="1" applyFont="1" applyFill="1" applyBorder="1" applyAlignment="1">
      <alignment horizontal="center"/>
    </xf>
    <xf numFmtId="44" fontId="3" fillId="4" borderId="4" xfId="1" applyFont="1" applyFill="1" applyBorder="1" applyAlignment="1">
      <alignment horizontal="center" vertical="center"/>
    </xf>
    <xf numFmtId="167" fontId="3" fillId="4" borderId="4" xfId="0" applyNumberFormat="1" applyFont="1" applyFill="1" applyBorder="1" applyAlignment="1">
      <alignment horizontal="center" vertical="center"/>
    </xf>
    <xf numFmtId="166" fontId="3" fillId="4" borderId="4" xfId="0" applyNumberFormat="1" applyFont="1" applyFill="1" applyBorder="1" applyAlignment="1">
      <alignment horizontal="center" vertical="center"/>
    </xf>
    <xf numFmtId="167" fontId="2" fillId="4" borderId="4" xfId="0" applyNumberFormat="1" applyFont="1" applyFill="1" applyBorder="1" applyAlignment="1">
      <alignment horizontal="center"/>
    </xf>
    <xf numFmtId="0" fontId="2" fillId="4" borderId="4" xfId="0" applyFont="1" applyFill="1" applyBorder="1" applyAlignment="1">
      <alignment horizontal="center"/>
    </xf>
    <xf numFmtId="167" fontId="2" fillId="4" borderId="4" xfId="1" applyNumberFormat="1" applyFont="1" applyFill="1" applyBorder="1" applyAlignment="1">
      <alignment horizontal="center"/>
    </xf>
    <xf numFmtId="167" fontId="3" fillId="4" borderId="4" xfId="1" applyNumberFormat="1" applyFont="1" applyFill="1" applyBorder="1" applyAlignment="1">
      <alignment horizontal="center"/>
    </xf>
    <xf numFmtId="2" fontId="5" fillId="0" borderId="4" xfId="0" applyNumberFormat="1" applyFont="1" applyBorder="1" applyAlignment="1">
      <alignment horizontal="center"/>
    </xf>
    <xf numFmtId="167" fontId="3" fillId="4" borderId="8" xfId="0" applyNumberFormat="1" applyFont="1" applyFill="1" applyBorder="1" applyAlignment="1">
      <alignment horizontal="center" vertical="center"/>
    </xf>
    <xf numFmtId="0" fontId="3" fillId="4" borderId="8" xfId="0" applyFont="1" applyFill="1" applyBorder="1" applyAlignment="1">
      <alignment horizontal="center"/>
    </xf>
    <xf numFmtId="167" fontId="3" fillId="0" borderId="8" xfId="1" applyNumberFormat="1" applyFont="1" applyBorder="1" applyAlignment="1">
      <alignment horizontal="center"/>
    </xf>
    <xf numFmtId="167" fontId="2" fillId="4" borderId="8" xfId="1" applyNumberFormat="1" applyFont="1" applyFill="1" applyBorder="1" applyAlignment="1">
      <alignment horizontal="center"/>
    </xf>
    <xf numFmtId="0" fontId="2" fillId="4" borderId="8" xfId="0" applyFont="1" applyFill="1" applyBorder="1" applyAlignment="1">
      <alignment horizontal="center"/>
    </xf>
    <xf numFmtId="167" fontId="3" fillId="4" borderId="8" xfId="1" applyNumberFormat="1" applyFont="1" applyFill="1" applyBorder="1" applyAlignment="1">
      <alignment horizontal="center"/>
    </xf>
    <xf numFmtId="3" fontId="9" fillId="0" borderId="0" xfId="11" applyNumberFormat="1" applyFont="1" applyBorder="1"/>
    <xf numFmtId="3" fontId="9" fillId="0" borderId="0" xfId="11" applyNumberFormat="1" applyFont="1" applyBorder="1" applyAlignment="1">
      <alignment horizontal="center"/>
    </xf>
    <xf numFmtId="3" fontId="9" fillId="0" borderId="0" xfId="11" applyNumberFormat="1" applyFont="1" applyBorder="1" applyAlignment="1">
      <alignment horizontal="right"/>
    </xf>
    <xf numFmtId="0" fontId="3" fillId="0" borderId="0" xfId="0" applyFont="1" applyAlignment="1">
      <alignment vertical="top" wrapText="1"/>
    </xf>
    <xf numFmtId="49" fontId="5" fillId="0" borderId="0" xfId="0" applyNumberFormat="1" applyFont="1" applyAlignment="1">
      <alignment vertical="top" wrapText="1"/>
    </xf>
    <xf numFmtId="167" fontId="3" fillId="0" borderId="4" xfId="1" applyNumberFormat="1" applyFont="1" applyFill="1" applyBorder="1" applyAlignment="1">
      <alignment horizontal="center"/>
    </xf>
    <xf numFmtId="167" fontId="3" fillId="0" borderId="8" xfId="1" applyNumberFormat="1" applyFont="1" applyFill="1" applyBorder="1" applyAlignment="1">
      <alignment horizontal="center"/>
    </xf>
    <xf numFmtId="49" fontId="2" fillId="0" borderId="0" xfId="0" applyNumberFormat="1" applyFont="1" applyAlignment="1">
      <alignment horizontal="left" vertical="top" wrapText="1"/>
    </xf>
    <xf numFmtId="0" fontId="3" fillId="0" borderId="0" xfId="0" applyFont="1" applyAlignment="1">
      <alignment horizontal="left"/>
    </xf>
    <xf numFmtId="49" fontId="3" fillId="0" borderId="1" xfId="0" applyNumberFormat="1" applyFont="1" applyBorder="1" applyProtection="1">
      <protection locked="0"/>
    </xf>
    <xf numFmtId="49" fontId="5" fillId="3" borderId="0" xfId="0" applyNumberFormat="1" applyFont="1" applyFill="1" applyAlignment="1">
      <alignment vertical="top" wrapText="1"/>
    </xf>
    <xf numFmtId="0" fontId="0" fillId="0" borderId="0" xfId="0" applyAlignment="1">
      <alignment wrapText="1"/>
    </xf>
    <xf numFmtId="0" fontId="10" fillId="0" borderId="0" xfId="0" applyFont="1" applyAlignment="1">
      <alignment vertical="center"/>
    </xf>
    <xf numFmtId="0" fontId="5" fillId="5" borderId="0" xfId="0" applyFont="1" applyFill="1"/>
    <xf numFmtId="49" fontId="4" fillId="5" borderId="0" xfId="0" applyNumberFormat="1" applyFont="1" applyFill="1" applyAlignment="1">
      <alignment horizontal="left" vertical="top" wrapText="1"/>
    </xf>
    <xf numFmtId="167" fontId="5" fillId="5" borderId="4" xfId="0" applyNumberFormat="1" applyFont="1" applyFill="1" applyBorder="1" applyAlignment="1">
      <alignment horizontal="center" vertical="center"/>
    </xf>
    <xf numFmtId="0" fontId="5" fillId="5" borderId="4" xfId="0" applyFont="1" applyFill="1" applyBorder="1" applyAlignment="1">
      <alignment horizontal="center"/>
    </xf>
    <xf numFmtId="167" fontId="5" fillId="5" borderId="4" xfId="0" applyNumberFormat="1" applyFont="1" applyFill="1" applyBorder="1" applyAlignment="1">
      <alignment horizontal="center"/>
    </xf>
    <xf numFmtId="8" fontId="0" fillId="0" borderId="0" xfId="0" applyNumberFormat="1" applyAlignment="1">
      <alignment horizontal="left"/>
    </xf>
    <xf numFmtId="0" fontId="6" fillId="0" borderId="0" xfId="17"/>
    <xf numFmtId="10" fontId="0" fillId="0" borderId="0" xfId="0" applyNumberFormat="1" applyAlignment="1">
      <alignment horizontal="left"/>
    </xf>
    <xf numFmtId="0" fontId="12" fillId="6" borderId="13" xfId="0" applyFont="1" applyFill="1" applyBorder="1" applyAlignment="1">
      <alignment horizontal="left" wrapText="1"/>
    </xf>
    <xf numFmtId="8" fontId="12" fillId="0" borderId="14" xfId="0" applyNumberFormat="1" applyFont="1" applyBorder="1"/>
    <xf numFmtId="8" fontId="11" fillId="3" borderId="14" xfId="0" applyNumberFormat="1" applyFont="1" applyFill="1" applyBorder="1"/>
    <xf numFmtId="8" fontId="11" fillId="3" borderId="16" xfId="0" applyNumberFormat="1" applyFont="1" applyFill="1" applyBorder="1"/>
    <xf numFmtId="0" fontId="13" fillId="0" borderId="20" xfId="0" applyFont="1" applyBorder="1" applyAlignment="1">
      <alignment horizontal="right" vertical="center" wrapText="1"/>
    </xf>
    <xf numFmtId="0" fontId="13" fillId="0" borderId="21" xfId="0" applyFont="1" applyBorder="1" applyAlignment="1">
      <alignment horizontal="right" vertical="center" wrapText="1"/>
    </xf>
    <xf numFmtId="0" fontId="14" fillId="0" borderId="21" xfId="0" applyFont="1" applyBorder="1" applyAlignment="1">
      <alignment vertical="center" wrapText="1"/>
    </xf>
    <xf numFmtId="6" fontId="14" fillId="0" borderId="21" xfId="0" applyNumberFormat="1" applyFont="1" applyBorder="1" applyAlignment="1">
      <alignment horizontal="right" vertical="center" wrapText="1"/>
    </xf>
    <xf numFmtId="0" fontId="14" fillId="0" borderId="21" xfId="0" applyFont="1" applyBorder="1" applyAlignment="1">
      <alignment horizontal="right" vertical="center" wrapText="1"/>
    </xf>
    <xf numFmtId="8" fontId="14" fillId="0" borderId="21" xfId="0" applyNumberFormat="1" applyFont="1" applyBorder="1" applyAlignment="1">
      <alignment horizontal="right" vertical="center" wrapText="1"/>
    </xf>
    <xf numFmtId="0" fontId="13" fillId="0" borderId="20" xfId="0" applyFont="1" applyBorder="1" applyAlignment="1">
      <alignment horizontal="right" vertical="center"/>
    </xf>
    <xf numFmtId="0" fontId="13" fillId="0" borderId="22" xfId="0" applyFont="1" applyBorder="1" applyAlignment="1">
      <alignment horizontal="right" vertical="center"/>
    </xf>
    <xf numFmtId="0" fontId="13" fillId="0" borderId="23" xfId="0" applyFont="1" applyBorder="1" applyAlignment="1">
      <alignment horizontal="right" vertical="center"/>
    </xf>
    <xf numFmtId="0" fontId="14" fillId="0" borderId="23" xfId="0" applyFont="1" applyBorder="1" applyAlignment="1">
      <alignment vertical="center" wrapText="1"/>
    </xf>
    <xf numFmtId="0" fontId="14" fillId="0" borderId="23" xfId="0" applyFont="1" applyBorder="1" applyAlignment="1">
      <alignment horizontal="right" vertical="center" wrapText="1"/>
    </xf>
    <xf numFmtId="8" fontId="14" fillId="0" borderId="23" xfId="0" applyNumberFormat="1" applyFont="1" applyBorder="1" applyAlignment="1">
      <alignment horizontal="right" vertical="center" wrapText="1"/>
    </xf>
    <xf numFmtId="6" fontId="14" fillId="0" borderId="23" xfId="0" applyNumberFormat="1" applyFont="1" applyBorder="1" applyAlignment="1">
      <alignment horizontal="right" vertical="center" wrapText="1"/>
    </xf>
    <xf numFmtId="0" fontId="13" fillId="0" borderId="24" xfId="0" applyFont="1" applyBorder="1" applyAlignment="1">
      <alignment horizontal="right" vertical="center" wrapText="1"/>
    </xf>
    <xf numFmtId="0" fontId="13" fillId="0" borderId="25" xfId="0" applyFont="1" applyBorder="1" applyAlignment="1">
      <alignment horizontal="right" vertical="center"/>
    </xf>
    <xf numFmtId="0" fontId="14" fillId="0" borderId="22" xfId="0" applyFont="1" applyBorder="1" applyAlignment="1">
      <alignment vertical="center" wrapText="1"/>
    </xf>
    <xf numFmtId="0" fontId="14" fillId="0" borderId="22" xfId="0" applyFont="1" applyBorder="1" applyAlignment="1">
      <alignment horizontal="right" vertical="center" wrapText="1"/>
    </xf>
    <xf numFmtId="6" fontId="14" fillId="0" borderId="26" xfId="0" applyNumberFormat="1" applyFont="1" applyBorder="1" applyAlignment="1">
      <alignment horizontal="right" vertical="center" wrapText="1"/>
    </xf>
    <xf numFmtId="6" fontId="14" fillId="0" borderId="22" xfId="0" applyNumberFormat="1" applyFont="1" applyBorder="1" applyAlignment="1">
      <alignment horizontal="right" vertical="center" wrapText="1"/>
    </xf>
    <xf numFmtId="6" fontId="13" fillId="7" borderId="21" xfId="0" applyNumberFormat="1" applyFont="1" applyFill="1" applyBorder="1" applyAlignment="1">
      <alignment horizontal="right" vertical="center" wrapText="1"/>
    </xf>
    <xf numFmtId="0" fontId="11" fillId="3" borderId="13" xfId="0" applyFont="1" applyFill="1" applyBorder="1" applyAlignment="1">
      <alignment horizontal="center" vertical="center" wrapText="1"/>
    </xf>
    <xf numFmtId="0" fontId="11" fillId="3" borderId="13" xfId="0" applyFont="1" applyFill="1" applyBorder="1" applyAlignment="1">
      <alignment horizontal="center" wrapText="1"/>
    </xf>
    <xf numFmtId="0" fontId="11" fillId="3" borderId="15" xfId="0" applyFont="1" applyFill="1" applyBorder="1" applyAlignment="1">
      <alignment horizontal="center" wrapText="1"/>
    </xf>
    <xf numFmtId="0" fontId="10" fillId="0" borderId="0" xfId="0" applyFont="1" applyAlignment="1">
      <alignment vertical="center" wrapText="1"/>
    </xf>
    <xf numFmtId="49" fontId="5" fillId="4" borderId="6" xfId="0" applyNumberFormat="1" applyFont="1" applyFill="1" applyBorder="1" applyAlignment="1" applyProtection="1">
      <alignment horizontal="center"/>
      <protection locked="0"/>
    </xf>
    <xf numFmtId="0" fontId="3" fillId="3" borderId="0" xfId="0" applyFont="1" applyFill="1" applyAlignment="1">
      <alignment horizontal="center"/>
    </xf>
    <xf numFmtId="0" fontId="5" fillId="3" borderId="0" xfId="0" applyFont="1" applyFill="1"/>
    <xf numFmtId="0" fontId="16" fillId="3" borderId="0" xfId="0" applyFont="1" applyFill="1"/>
    <xf numFmtId="0" fontId="17" fillId="0" borderId="7" xfId="0" applyFont="1" applyBorder="1"/>
    <xf numFmtId="0" fontId="17" fillId="0" borderId="7" xfId="0" applyFont="1" applyBorder="1" applyAlignment="1">
      <alignment horizontal="center" vertical="center"/>
    </xf>
    <xf numFmtId="0" fontId="17" fillId="0" borderId="7" xfId="0" applyFont="1" applyBorder="1" applyAlignment="1">
      <alignment horizontal="center"/>
    </xf>
    <xf numFmtId="49" fontId="3" fillId="0" borderId="29" xfId="0" applyNumberFormat="1" applyFont="1" applyBorder="1" applyAlignment="1" applyProtection="1">
      <alignment horizontal="left"/>
      <protection locked="0"/>
    </xf>
    <xf numFmtId="0" fontId="3" fillId="8" borderId="30" xfId="0" applyFont="1" applyFill="1" applyBorder="1" applyAlignment="1">
      <alignment horizontal="center"/>
    </xf>
    <xf numFmtId="0" fontId="19" fillId="8" borderId="31" xfId="0" applyFont="1" applyFill="1" applyBorder="1"/>
    <xf numFmtId="0" fontId="3" fillId="8" borderId="32" xfId="0" applyFont="1" applyFill="1" applyBorder="1"/>
    <xf numFmtId="165" fontId="5" fillId="0" borderId="0" xfId="0" applyNumberFormat="1" applyFont="1" applyAlignment="1">
      <alignment horizontal="center" vertical="center"/>
    </xf>
    <xf numFmtId="0" fontId="3" fillId="0" borderId="0" xfId="0" applyFont="1" applyAlignment="1">
      <alignment horizontal="left" vertical="center" wrapText="1"/>
    </xf>
    <xf numFmtId="0" fontId="18" fillId="4" borderId="0" xfId="0" applyFont="1" applyFill="1" applyAlignment="1">
      <alignment horizontal="center"/>
    </xf>
    <xf numFmtId="0" fontId="2" fillId="4" borderId="0" xfId="0" applyFont="1" applyFill="1" applyAlignment="1">
      <alignment horizontal="center"/>
    </xf>
    <xf numFmtId="49" fontId="3" fillId="0" borderId="1" xfId="0" applyNumberFormat="1" applyFont="1" applyBorder="1" applyAlignment="1" applyProtection="1">
      <alignment horizontal="left"/>
      <protection locked="0"/>
    </xf>
    <xf numFmtId="49" fontId="3" fillId="0" borderId="0" xfId="0" applyNumberFormat="1" applyFont="1" applyAlignment="1" applyProtection="1">
      <alignment horizontal="right" vertical="top" wrapText="1"/>
      <protection locked="0"/>
    </xf>
    <xf numFmtId="0" fontId="13" fillId="7" borderId="17" xfId="0" applyFont="1" applyFill="1" applyBorder="1" applyAlignment="1">
      <alignment vertical="center" wrapText="1"/>
    </xf>
    <xf numFmtId="0" fontId="13" fillId="7" borderId="18" xfId="0" applyFont="1" applyFill="1" applyBorder="1" applyAlignment="1">
      <alignment vertical="center" wrapText="1"/>
    </xf>
    <xf numFmtId="0" fontId="13" fillId="7" borderId="19" xfId="0" applyFont="1" applyFill="1" applyBorder="1" applyAlignment="1">
      <alignment vertical="center" wrapText="1"/>
    </xf>
    <xf numFmtId="0" fontId="13" fillId="7" borderId="25" xfId="0" applyFont="1" applyFill="1" applyBorder="1" applyAlignment="1">
      <alignment horizontal="right" vertical="center" wrapText="1"/>
    </xf>
    <xf numFmtId="0" fontId="13" fillId="7" borderId="27" xfId="0" applyFont="1" applyFill="1" applyBorder="1" applyAlignment="1">
      <alignment horizontal="right" vertical="center" wrapText="1"/>
    </xf>
    <xf numFmtId="0" fontId="13" fillId="7" borderId="28" xfId="0" applyFont="1" applyFill="1" applyBorder="1" applyAlignment="1">
      <alignment horizontal="right" vertical="center" wrapText="1"/>
    </xf>
    <xf numFmtId="0" fontId="15" fillId="4" borderId="0" xfId="0" applyFont="1" applyFill="1" applyAlignment="1">
      <alignment horizontal="center"/>
    </xf>
    <xf numFmtId="0" fontId="11" fillId="3" borderId="11" xfId="0" applyFont="1" applyFill="1" applyBorder="1" applyAlignment="1">
      <alignment horizontal="center"/>
    </xf>
    <xf numFmtId="0" fontId="11" fillId="3" borderId="12" xfId="0" applyFont="1" applyFill="1" applyBorder="1" applyAlignment="1">
      <alignment horizontal="center"/>
    </xf>
    <xf numFmtId="0" fontId="0" fillId="4" borderId="0" xfId="0" applyFill="1" applyAlignment="1">
      <alignment horizontal="center"/>
    </xf>
    <xf numFmtId="0" fontId="13" fillId="7" borderId="17"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19" xfId="0" applyFont="1" applyFill="1" applyBorder="1" applyAlignment="1">
      <alignment horizontal="center" vertical="center" wrapText="1"/>
    </xf>
  </cellXfs>
  <cellStyles count="18">
    <cellStyle name="Comma 2" xfId="12" xr:uid="{00000000-0005-0000-0000-000000000000}"/>
    <cellStyle name="Currency" xfId="1" builtinId="4"/>
    <cellStyle name="Currency 2" xfId="11" xr:uid="{00000000-0005-0000-0000-000002000000}"/>
    <cellStyle name="Followed Hyperlink" xfId="4" builtinId="9" hidden="1"/>
    <cellStyle name="Followed Hyperlink" xfId="6" builtinId="9" hidden="1"/>
    <cellStyle name="Followed Hyperlink" xfId="8" builtinId="9" hidden="1"/>
    <cellStyle name="Followed Hyperlink" xfId="14" builtinId="9" hidden="1"/>
    <cellStyle name="Followed Hyperlink" xfId="16" builtinId="9" hidden="1"/>
    <cellStyle name="Hyperlink" xfId="3" builtinId="8" hidden="1"/>
    <cellStyle name="Hyperlink" xfId="5" builtinId="8" hidden="1"/>
    <cellStyle name="Hyperlink" xfId="7" builtinId="8" hidden="1"/>
    <cellStyle name="Hyperlink" xfId="13" builtinId="8" hidden="1"/>
    <cellStyle name="Hyperlink" xfId="15" builtinId="8" hidden="1"/>
    <cellStyle name="Hyperlink" xfId="17" builtinId="8"/>
    <cellStyle name="Normal" xfId="0" builtinId="0"/>
    <cellStyle name="Normal 2" xfId="9" xr:uid="{00000000-0005-0000-0000-00000E000000}"/>
    <cellStyle name="Percent" xfId="2" builtinId="5"/>
    <cellStyle name="Percent 2" xfId="10" xr:uid="{00000000-0005-0000-0000-000010000000}"/>
  </cellStyles>
  <dxfs count="0"/>
  <tableStyles count="0" defaultTableStyle="TableStyleMedium9"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partancentral.uncg.edu/tuition-billing-payments/tuition-fees/" TargetMode="External"/><Relationship Id="rId1" Type="http://schemas.openxmlformats.org/officeDocument/2006/relationships/hyperlink" Target="https://accountspayable.uncg.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0"/>
  <sheetViews>
    <sheetView tabSelected="1" zoomScaleNormal="100" zoomScaleSheetLayoutView="85" workbookViewId="0">
      <pane ySplit="10" topLeftCell="A62" activePane="bottomLeft" state="frozen"/>
      <selection pane="bottomLeft" activeCell="C78" sqref="C78"/>
    </sheetView>
  </sheetViews>
  <sheetFormatPr defaultColWidth="8.85546875" defaultRowHeight="12.75" x14ac:dyDescent="0.2"/>
  <cols>
    <col min="1" max="1" width="37" style="1" customWidth="1"/>
    <col min="2" max="2" width="12.42578125" style="1" bestFit="1" customWidth="1"/>
    <col min="3" max="3" width="13.7109375" style="18" bestFit="1" customWidth="1"/>
    <col min="4" max="4" width="9.42578125" style="3" customWidth="1"/>
    <col min="5" max="5" width="14.140625" style="1" customWidth="1"/>
    <col min="6" max="6" width="13.7109375" style="1" bestFit="1" customWidth="1"/>
    <col min="7" max="7" width="9.42578125" style="3" customWidth="1"/>
    <col min="8" max="8" width="12.7109375" style="1" bestFit="1" customWidth="1"/>
    <col min="9" max="9" width="12.42578125" style="1" customWidth="1"/>
    <col min="10" max="10" width="9.42578125" style="3" customWidth="1"/>
    <col min="11" max="11" width="14.28515625" style="1" customWidth="1"/>
    <col min="12" max="12" width="14.140625" style="1" customWidth="1"/>
    <col min="13" max="13" width="9.42578125" style="3" customWidth="1"/>
    <col min="14" max="14" width="12.7109375" style="1" customWidth="1"/>
    <col min="15" max="15" width="12.42578125" style="1" customWidth="1"/>
    <col min="16" max="16" width="9.42578125" style="3" customWidth="1"/>
    <col min="17" max="17" width="14.140625" style="1" customWidth="1"/>
    <col min="18" max="18" width="14.42578125" style="1" bestFit="1" customWidth="1"/>
    <col min="19" max="19" width="2.85546875" style="1" customWidth="1"/>
    <col min="20" max="20" width="27" style="1" bestFit="1" customWidth="1"/>
    <col min="21" max="16384" width="8.85546875" style="1"/>
  </cols>
  <sheetData>
    <row r="1" spans="1:18" ht="15" x14ac:dyDescent="0.2">
      <c r="A1" s="134" t="s">
        <v>124</v>
      </c>
      <c r="B1" s="135"/>
      <c r="C1" s="135"/>
      <c r="D1" s="135"/>
      <c r="E1" s="135"/>
      <c r="F1" s="37"/>
      <c r="G1" s="37"/>
      <c r="H1" s="37"/>
      <c r="I1" s="37"/>
      <c r="J1" s="37"/>
      <c r="K1" s="37"/>
      <c r="L1" s="37"/>
      <c r="M1" s="37"/>
      <c r="N1" s="37"/>
      <c r="O1" s="37"/>
      <c r="P1" s="37"/>
      <c r="Q1" s="37"/>
    </row>
    <row r="2" spans="1:18" x14ac:dyDescent="0.2">
      <c r="A2" s="30" t="s">
        <v>20</v>
      </c>
      <c r="B2" s="125"/>
      <c r="C2" s="126"/>
      <c r="D2" s="127"/>
      <c r="E2" s="125"/>
      <c r="F2" s="124" t="s">
        <v>120</v>
      </c>
      <c r="G2" s="122"/>
      <c r="H2" s="123">
        <v>1.03</v>
      </c>
      <c r="I2" s="1" t="s">
        <v>133</v>
      </c>
    </row>
    <row r="3" spans="1:18" x14ac:dyDescent="0.2">
      <c r="A3" s="30" t="s">
        <v>123</v>
      </c>
      <c r="F3" s="130"/>
      <c r="G3" s="129"/>
      <c r="H3" s="131"/>
    </row>
    <row r="4" spans="1:18" x14ac:dyDescent="0.2">
      <c r="A4" s="2" t="s">
        <v>0</v>
      </c>
      <c r="B4" s="81"/>
      <c r="C4" s="81"/>
      <c r="D4" s="81"/>
      <c r="E4" s="81"/>
      <c r="F4" s="38"/>
      <c r="G4" s="38"/>
      <c r="H4" s="38"/>
      <c r="I4" s="128"/>
      <c r="J4" s="38"/>
      <c r="K4" s="38"/>
      <c r="L4" s="38"/>
      <c r="M4" s="38"/>
      <c r="N4" s="38"/>
      <c r="O4" s="38"/>
      <c r="P4" s="38"/>
      <c r="Q4" s="38"/>
    </row>
    <row r="5" spans="1:18" x14ac:dyDescent="0.2">
      <c r="A5" s="2" t="s">
        <v>14</v>
      </c>
      <c r="B5" s="136"/>
      <c r="C5" s="136"/>
      <c r="D5" s="136"/>
      <c r="E5" s="136"/>
      <c r="F5" s="38"/>
      <c r="G5" s="38"/>
      <c r="H5" s="38"/>
      <c r="I5" s="38"/>
      <c r="J5" s="38"/>
      <c r="K5" s="38"/>
      <c r="L5" s="38"/>
      <c r="M5" s="38"/>
      <c r="N5" s="38"/>
      <c r="O5" s="38"/>
      <c r="P5" s="38"/>
      <c r="Q5" s="38"/>
    </row>
    <row r="6" spans="1:18" x14ac:dyDescent="0.2">
      <c r="A6" s="2"/>
      <c r="B6" s="38"/>
      <c r="C6" s="38"/>
      <c r="D6" s="38"/>
      <c r="E6" s="121" t="s">
        <v>115</v>
      </c>
      <c r="F6" s="38"/>
      <c r="G6" s="38"/>
      <c r="H6" s="121" t="s">
        <v>116</v>
      </c>
      <c r="I6" s="38"/>
      <c r="J6" s="38"/>
      <c r="K6" s="121" t="s">
        <v>117</v>
      </c>
      <c r="L6" s="38"/>
      <c r="M6" s="38"/>
      <c r="N6" s="121" t="s">
        <v>118</v>
      </c>
      <c r="O6" s="38"/>
      <c r="P6" s="38"/>
      <c r="Q6" s="121" t="s">
        <v>119</v>
      </c>
    </row>
    <row r="7" spans="1:18" x14ac:dyDescent="0.2">
      <c r="C7" s="1"/>
      <c r="E7" s="4" t="s">
        <v>1</v>
      </c>
      <c r="F7" s="41"/>
      <c r="H7" s="4" t="s">
        <v>1</v>
      </c>
      <c r="I7" s="41"/>
      <c r="K7" s="4" t="s">
        <v>1</v>
      </c>
      <c r="L7" s="41"/>
      <c r="N7" s="4" t="s">
        <v>1</v>
      </c>
      <c r="O7" s="41"/>
      <c r="Q7" s="4" t="s">
        <v>1</v>
      </c>
      <c r="R7" s="32"/>
    </row>
    <row r="8" spans="1:18" x14ac:dyDescent="0.2">
      <c r="C8" s="1"/>
      <c r="E8" s="54"/>
      <c r="F8" s="42"/>
      <c r="H8" s="54"/>
      <c r="I8" s="42"/>
      <c r="K8" s="54"/>
      <c r="L8" s="42"/>
      <c r="N8" s="54"/>
      <c r="O8" s="42"/>
      <c r="Q8" s="54"/>
      <c r="R8" s="32"/>
    </row>
    <row r="9" spans="1:18" x14ac:dyDescent="0.2">
      <c r="C9" s="1"/>
      <c r="E9" s="5" t="s">
        <v>2</v>
      </c>
      <c r="F9" s="41"/>
      <c r="H9" s="5" t="s">
        <v>2</v>
      </c>
      <c r="I9" s="41"/>
      <c r="K9" s="5" t="s">
        <v>2</v>
      </c>
      <c r="L9" s="41"/>
      <c r="N9" s="5" t="s">
        <v>2</v>
      </c>
      <c r="O9" s="41"/>
      <c r="Q9" s="5" t="s">
        <v>2</v>
      </c>
      <c r="R9" s="32"/>
    </row>
    <row r="10" spans="1:18" x14ac:dyDescent="0.2">
      <c r="A10" s="6" t="s">
        <v>3</v>
      </c>
      <c r="C10" s="1"/>
      <c r="E10" s="54"/>
      <c r="F10" s="43"/>
      <c r="H10" s="54"/>
      <c r="I10" s="43"/>
      <c r="K10" s="54"/>
      <c r="L10" s="43"/>
      <c r="N10" s="54"/>
      <c r="O10" s="43"/>
      <c r="Q10" s="54"/>
      <c r="R10" s="32"/>
    </row>
    <row r="11" spans="1:18" s="3" customFormat="1" x14ac:dyDescent="0.2">
      <c r="A11" s="44" t="s">
        <v>4</v>
      </c>
      <c r="C11" s="55" t="s">
        <v>19</v>
      </c>
      <c r="D11" s="56" t="s">
        <v>30</v>
      </c>
      <c r="E11" s="56" t="s">
        <v>13</v>
      </c>
      <c r="F11" s="56" t="s">
        <v>27</v>
      </c>
      <c r="G11" s="56" t="s">
        <v>31</v>
      </c>
      <c r="H11" s="56" t="s">
        <v>13</v>
      </c>
      <c r="I11" s="56" t="s">
        <v>23</v>
      </c>
      <c r="J11" s="56" t="s">
        <v>32</v>
      </c>
      <c r="K11" s="56" t="s">
        <v>13</v>
      </c>
      <c r="L11" s="56" t="s">
        <v>28</v>
      </c>
      <c r="M11" s="56" t="s">
        <v>33</v>
      </c>
      <c r="N11" s="56" t="s">
        <v>13</v>
      </c>
      <c r="O11" s="56" t="s">
        <v>29</v>
      </c>
      <c r="P11" s="56" t="s">
        <v>34</v>
      </c>
      <c r="Q11" s="56" t="s">
        <v>13</v>
      </c>
      <c r="R11" s="47" t="s">
        <v>21</v>
      </c>
    </row>
    <row r="12" spans="1:18" x14ac:dyDescent="0.2">
      <c r="A12" s="51" t="s">
        <v>40</v>
      </c>
      <c r="B12" s="18"/>
      <c r="C12" s="7">
        <v>0</v>
      </c>
      <c r="D12" s="8"/>
      <c r="E12" s="22">
        <f t="shared" ref="E12:E17" si="0">ROUND(C12*D12,0)</f>
        <v>0</v>
      </c>
      <c r="F12" s="7">
        <f>C12*$H$2</f>
        <v>0</v>
      </c>
      <c r="G12" s="8"/>
      <c r="H12" s="22">
        <f>ROUND(F12*G12,0)</f>
        <v>0</v>
      </c>
      <c r="I12" s="7">
        <f>F12*$H$2</f>
        <v>0</v>
      </c>
      <c r="J12" s="8"/>
      <c r="K12" s="22">
        <f>ROUND(I12*J12,0)</f>
        <v>0</v>
      </c>
      <c r="L12" s="7">
        <f>I12*$H$2</f>
        <v>0</v>
      </c>
      <c r="M12" s="8"/>
      <c r="N12" s="22">
        <f>ROUND(L12*M12,0)</f>
        <v>0</v>
      </c>
      <c r="O12" s="53">
        <f>L12*$H$2</f>
        <v>0</v>
      </c>
      <c r="P12" s="8"/>
      <c r="Q12" s="22">
        <f>ROUND(O12*P12,0)</f>
        <v>0</v>
      </c>
      <c r="R12" s="29"/>
    </row>
    <row r="13" spans="1:18" x14ac:dyDescent="0.2">
      <c r="A13" s="51" t="s">
        <v>41</v>
      </c>
      <c r="B13" s="18"/>
      <c r="C13" s="7">
        <f>C12/3</f>
        <v>0</v>
      </c>
      <c r="D13" s="8"/>
      <c r="E13" s="22">
        <f t="shared" si="0"/>
        <v>0</v>
      </c>
      <c r="F13" s="7">
        <f t="shared" ref="F13:F17" si="1">C13*$H$2</f>
        <v>0</v>
      </c>
      <c r="G13" s="8"/>
      <c r="H13" s="22">
        <f>ROUND(F13*G13,0)</f>
        <v>0</v>
      </c>
      <c r="I13" s="7">
        <f t="shared" ref="I13:I23" si="2">F13*$H$2</f>
        <v>0</v>
      </c>
      <c r="J13" s="8"/>
      <c r="K13" s="22">
        <f>ROUND(I13*J13,0)</f>
        <v>0</v>
      </c>
      <c r="L13" s="7">
        <f t="shared" ref="L13:L23" si="3">I13*$H$2</f>
        <v>0</v>
      </c>
      <c r="M13" s="8"/>
      <c r="N13" s="22">
        <f>ROUND(L13*M13,0)</f>
        <v>0</v>
      </c>
      <c r="O13" s="53">
        <f t="shared" ref="O13:O23" si="4">L13*$H$2</f>
        <v>0</v>
      </c>
      <c r="P13" s="8"/>
      <c r="Q13" s="22">
        <f>ROUND(O13*P13,0)</f>
        <v>0</v>
      </c>
      <c r="R13" s="29"/>
    </row>
    <row r="14" spans="1:18" x14ac:dyDescent="0.2">
      <c r="A14" s="51" t="s">
        <v>121</v>
      </c>
      <c r="B14" s="18"/>
      <c r="C14" s="7">
        <v>0</v>
      </c>
      <c r="D14" s="8"/>
      <c r="E14" s="22">
        <f t="shared" si="0"/>
        <v>0</v>
      </c>
      <c r="F14" s="7">
        <f t="shared" si="1"/>
        <v>0</v>
      </c>
      <c r="G14" s="8"/>
      <c r="H14" s="22">
        <f>ROUND(F14*G14,0)</f>
        <v>0</v>
      </c>
      <c r="I14" s="7">
        <f t="shared" si="2"/>
        <v>0</v>
      </c>
      <c r="J14" s="8"/>
      <c r="K14" s="22">
        <f t="shared" ref="K14:K15" si="5">ROUND(I14*J14,0)</f>
        <v>0</v>
      </c>
      <c r="L14" s="7">
        <f t="shared" si="3"/>
        <v>0</v>
      </c>
      <c r="M14" s="8"/>
      <c r="N14" s="22">
        <f t="shared" ref="N14:N15" si="6">ROUND(L14*M14,0)</f>
        <v>0</v>
      </c>
      <c r="O14" s="53">
        <f t="shared" si="4"/>
        <v>0</v>
      </c>
      <c r="P14" s="8"/>
      <c r="Q14" s="22">
        <f t="shared" ref="Q14:Q15" si="7">ROUND(O14*P14,0)</f>
        <v>0</v>
      </c>
      <c r="R14" s="29"/>
    </row>
    <row r="15" spans="1:18" x14ac:dyDescent="0.2">
      <c r="A15" s="51" t="s">
        <v>122</v>
      </c>
      <c r="B15" s="18"/>
      <c r="C15" s="7">
        <f>C14/3</f>
        <v>0</v>
      </c>
      <c r="D15" s="8"/>
      <c r="E15" s="22">
        <f t="shared" si="0"/>
        <v>0</v>
      </c>
      <c r="F15" s="7">
        <f t="shared" si="1"/>
        <v>0</v>
      </c>
      <c r="G15" s="8"/>
      <c r="H15" s="22">
        <f t="shared" ref="H15" si="8">ROUND(F15*G15,0)</f>
        <v>0</v>
      </c>
      <c r="I15" s="7">
        <f t="shared" si="2"/>
        <v>0</v>
      </c>
      <c r="J15" s="8"/>
      <c r="K15" s="22">
        <f t="shared" si="5"/>
        <v>0</v>
      </c>
      <c r="L15" s="7">
        <f t="shared" si="3"/>
        <v>0</v>
      </c>
      <c r="M15" s="8"/>
      <c r="N15" s="22">
        <f t="shared" si="6"/>
        <v>0</v>
      </c>
      <c r="O15" s="53">
        <f t="shared" si="4"/>
        <v>0</v>
      </c>
      <c r="P15" s="8"/>
      <c r="Q15" s="22">
        <f t="shared" si="7"/>
        <v>0</v>
      </c>
      <c r="R15" s="29"/>
    </row>
    <row r="16" spans="1:18" x14ac:dyDescent="0.2">
      <c r="A16" s="51" t="s">
        <v>50</v>
      </c>
      <c r="B16" s="18"/>
      <c r="C16" s="7">
        <v>0</v>
      </c>
      <c r="D16" s="8"/>
      <c r="E16" s="22">
        <f t="shared" si="0"/>
        <v>0</v>
      </c>
      <c r="F16" s="7">
        <f t="shared" si="1"/>
        <v>0</v>
      </c>
      <c r="G16" s="8"/>
      <c r="H16" s="22">
        <f>ROUND(F16*G16,0)</f>
        <v>0</v>
      </c>
      <c r="I16" s="7">
        <f t="shared" si="2"/>
        <v>0</v>
      </c>
      <c r="J16" s="8"/>
      <c r="K16" s="22">
        <f>ROUND(I16*J16,0)</f>
        <v>0</v>
      </c>
      <c r="L16" s="7">
        <f t="shared" si="3"/>
        <v>0</v>
      </c>
      <c r="M16" s="8"/>
      <c r="N16" s="22">
        <f>ROUND(L16*M16,0)</f>
        <v>0</v>
      </c>
      <c r="O16" s="53">
        <f t="shared" si="4"/>
        <v>0</v>
      </c>
      <c r="P16" s="8"/>
      <c r="Q16" s="22">
        <f>ROUND(O16*P16,0)</f>
        <v>0</v>
      </c>
      <c r="R16" s="29"/>
    </row>
    <row r="17" spans="1:18" x14ac:dyDescent="0.2">
      <c r="A17" s="52" t="s">
        <v>51</v>
      </c>
      <c r="B17" s="18"/>
      <c r="C17" s="7">
        <v>0</v>
      </c>
      <c r="D17" s="8"/>
      <c r="E17" s="22">
        <f t="shared" si="0"/>
        <v>0</v>
      </c>
      <c r="F17" s="7">
        <f t="shared" si="1"/>
        <v>0</v>
      </c>
      <c r="G17" s="8"/>
      <c r="H17" s="22">
        <f>ROUND(F17*G17,0)</f>
        <v>0</v>
      </c>
      <c r="I17" s="7">
        <f t="shared" si="2"/>
        <v>0</v>
      </c>
      <c r="J17" s="8"/>
      <c r="K17" s="22">
        <f>ROUND(I17*J17,0)</f>
        <v>0</v>
      </c>
      <c r="L17" s="7">
        <f t="shared" si="3"/>
        <v>0</v>
      </c>
      <c r="M17" s="8"/>
      <c r="N17" s="22">
        <f>ROUND(L17*M17,0)</f>
        <v>0</v>
      </c>
      <c r="O17" s="53">
        <f t="shared" si="4"/>
        <v>0</v>
      </c>
      <c r="P17" s="8"/>
      <c r="Q17" s="22">
        <f>ROUND(O17*P17,0)</f>
        <v>0</v>
      </c>
      <c r="R17" s="29"/>
    </row>
    <row r="18" spans="1:18" x14ac:dyDescent="0.2">
      <c r="A18" s="52"/>
      <c r="B18" s="18"/>
      <c r="C18" s="7"/>
      <c r="D18" s="8"/>
      <c r="E18" s="22"/>
      <c r="F18" s="7"/>
      <c r="G18" s="8"/>
      <c r="H18" s="22"/>
      <c r="I18" s="7"/>
      <c r="J18" s="8"/>
      <c r="K18" s="22"/>
      <c r="L18" s="7"/>
      <c r="M18" s="8"/>
      <c r="N18" s="22"/>
      <c r="O18" s="53"/>
      <c r="P18" s="8"/>
      <c r="Q18" s="22"/>
      <c r="R18" s="29"/>
    </row>
    <row r="19" spans="1:18" x14ac:dyDescent="0.2">
      <c r="A19" s="52" t="s">
        <v>39</v>
      </c>
      <c r="B19" s="18"/>
      <c r="C19" s="7">
        <v>0</v>
      </c>
      <c r="D19" s="8"/>
      <c r="E19" s="22">
        <f>ROUND(C19*D19,0)</f>
        <v>0</v>
      </c>
      <c r="F19" s="7">
        <f>C19*$H$2</f>
        <v>0</v>
      </c>
      <c r="G19" s="8"/>
      <c r="H19" s="22">
        <f>ROUND(F19*G19,0)</f>
        <v>0</v>
      </c>
      <c r="I19" s="7">
        <f t="shared" si="2"/>
        <v>0</v>
      </c>
      <c r="J19" s="8"/>
      <c r="K19" s="22">
        <f>ROUND(I19*J19,0)</f>
        <v>0</v>
      </c>
      <c r="L19" s="7">
        <f t="shared" si="3"/>
        <v>0</v>
      </c>
      <c r="M19" s="8"/>
      <c r="N19" s="22">
        <f>ROUND(L19*M19,0)</f>
        <v>0</v>
      </c>
      <c r="O19" s="53">
        <f t="shared" si="4"/>
        <v>0</v>
      </c>
      <c r="P19" s="8"/>
      <c r="Q19" s="22">
        <f>ROUND(O19*P19,0)</f>
        <v>0</v>
      </c>
      <c r="R19" s="29"/>
    </row>
    <row r="20" spans="1:18" x14ac:dyDescent="0.2">
      <c r="A20" s="52" t="s">
        <v>24</v>
      </c>
      <c r="B20" s="18"/>
      <c r="C20" s="9">
        <v>0</v>
      </c>
      <c r="D20" s="8"/>
      <c r="E20" s="22">
        <f>ROUND(C20*D20,0)</f>
        <v>0</v>
      </c>
      <c r="F20" s="7">
        <f t="shared" ref="F20:F23" si="9">C20*$H$2</f>
        <v>0</v>
      </c>
      <c r="G20" s="8"/>
      <c r="H20" s="22">
        <f>ROUND(F20*G20,0)</f>
        <v>0</v>
      </c>
      <c r="I20" s="7">
        <f t="shared" si="2"/>
        <v>0</v>
      </c>
      <c r="J20" s="8"/>
      <c r="K20" s="22">
        <f>ROUND(I20*J20,0)</f>
        <v>0</v>
      </c>
      <c r="L20" s="7">
        <f t="shared" si="3"/>
        <v>0</v>
      </c>
      <c r="M20" s="8"/>
      <c r="N20" s="22">
        <f>ROUND(L20*M20,0)</f>
        <v>0</v>
      </c>
      <c r="O20" s="53">
        <f t="shared" si="4"/>
        <v>0</v>
      </c>
      <c r="P20" s="8"/>
      <c r="Q20" s="22">
        <f>ROUND(O20*P20,0)</f>
        <v>0</v>
      </c>
      <c r="R20" s="29"/>
    </row>
    <row r="21" spans="1:18" x14ac:dyDescent="0.2">
      <c r="A21" s="52" t="s">
        <v>25</v>
      </c>
      <c r="B21" s="18"/>
      <c r="C21" s="7">
        <v>0</v>
      </c>
      <c r="D21" s="8"/>
      <c r="E21" s="22">
        <f>ROUND(C21*D21,0)</f>
        <v>0</v>
      </c>
      <c r="F21" s="7">
        <f t="shared" si="9"/>
        <v>0</v>
      </c>
      <c r="G21" s="8"/>
      <c r="H21" s="22">
        <f>ROUND(F21*G21,0)</f>
        <v>0</v>
      </c>
      <c r="I21" s="7">
        <f t="shared" si="2"/>
        <v>0</v>
      </c>
      <c r="J21" s="8"/>
      <c r="K21" s="22">
        <f>ROUND(I21*J21,0)</f>
        <v>0</v>
      </c>
      <c r="L21" s="7">
        <f t="shared" si="3"/>
        <v>0</v>
      </c>
      <c r="M21" s="8"/>
      <c r="N21" s="22">
        <f>ROUND(L21*M21,0)</f>
        <v>0</v>
      </c>
      <c r="O21" s="53">
        <f t="shared" si="4"/>
        <v>0</v>
      </c>
      <c r="P21" s="8"/>
      <c r="Q21" s="22">
        <f>ROUND(O21*P21,0)</f>
        <v>0</v>
      </c>
      <c r="R21" s="29"/>
    </row>
    <row r="22" spans="1:18" x14ac:dyDescent="0.2">
      <c r="A22" s="52" t="s">
        <v>36</v>
      </c>
      <c r="B22" s="18"/>
      <c r="C22" s="9">
        <v>0</v>
      </c>
      <c r="D22" s="8"/>
      <c r="E22" s="22">
        <f>ROUND(C22*D22,0)</f>
        <v>0</v>
      </c>
      <c r="F22" s="7">
        <f t="shared" si="9"/>
        <v>0</v>
      </c>
      <c r="G22" s="8"/>
      <c r="H22" s="22">
        <f>ROUND(F22*G22,0)</f>
        <v>0</v>
      </c>
      <c r="I22" s="7">
        <f t="shared" si="2"/>
        <v>0</v>
      </c>
      <c r="J22" s="8"/>
      <c r="K22" s="22">
        <f>ROUND(I22*J22,0)</f>
        <v>0</v>
      </c>
      <c r="L22" s="7">
        <f t="shared" si="3"/>
        <v>0</v>
      </c>
      <c r="M22" s="8"/>
      <c r="N22" s="22">
        <f>ROUND(L22*M22,0)</f>
        <v>0</v>
      </c>
      <c r="O22" s="53">
        <f t="shared" si="4"/>
        <v>0</v>
      </c>
      <c r="P22" s="8"/>
      <c r="Q22" s="22">
        <f>ROUND(O22*P22,0)</f>
        <v>0</v>
      </c>
      <c r="R22" s="29"/>
    </row>
    <row r="23" spans="1:18" ht="12.75" customHeight="1" x14ac:dyDescent="0.2">
      <c r="A23" s="52" t="s">
        <v>37</v>
      </c>
      <c r="B23" s="18"/>
      <c r="C23" s="7">
        <v>0</v>
      </c>
      <c r="D23" s="8"/>
      <c r="E23" s="22">
        <f>ROUND(C23*D23,0)</f>
        <v>0</v>
      </c>
      <c r="F23" s="7">
        <f t="shared" si="9"/>
        <v>0</v>
      </c>
      <c r="G23" s="8"/>
      <c r="H23" s="22">
        <f>ROUND(F23*G23,0)</f>
        <v>0</v>
      </c>
      <c r="I23" s="7">
        <f t="shared" si="2"/>
        <v>0</v>
      </c>
      <c r="J23" s="8"/>
      <c r="K23" s="22">
        <f>ROUND(I23*J23,0)</f>
        <v>0</v>
      </c>
      <c r="L23" s="7">
        <f t="shared" si="3"/>
        <v>0</v>
      </c>
      <c r="M23" s="8"/>
      <c r="N23" s="22">
        <f>ROUND(L23*M23,0)</f>
        <v>0</v>
      </c>
      <c r="O23" s="53">
        <f t="shared" si="4"/>
        <v>0</v>
      </c>
      <c r="P23" s="8"/>
      <c r="Q23" s="22">
        <f>ROUND(O23*P23,0)</f>
        <v>0</v>
      </c>
      <c r="R23" s="29"/>
    </row>
    <row r="24" spans="1:18" x14ac:dyDescent="0.2">
      <c r="A24" s="52"/>
      <c r="B24" s="18"/>
      <c r="C24" s="7"/>
      <c r="D24" s="8"/>
      <c r="E24" s="22"/>
      <c r="F24" s="22"/>
      <c r="G24" s="8"/>
      <c r="H24" s="22"/>
      <c r="I24" s="22"/>
      <c r="J24" s="8"/>
      <c r="K24" s="22"/>
      <c r="L24" s="22"/>
      <c r="M24" s="8"/>
      <c r="N24" s="22"/>
      <c r="O24" s="53"/>
      <c r="P24" s="8"/>
      <c r="Q24" s="22"/>
      <c r="R24" s="29"/>
    </row>
    <row r="25" spans="1:18" x14ac:dyDescent="0.2">
      <c r="A25" s="10" t="s">
        <v>6</v>
      </c>
      <c r="C25" s="11"/>
      <c r="D25" s="12"/>
      <c r="E25" s="33">
        <f>SUM(E12:E24)</f>
        <v>0</v>
      </c>
      <c r="F25" s="33"/>
      <c r="G25" s="12"/>
      <c r="H25" s="33">
        <f>SUM(H12:H24)</f>
        <v>0</v>
      </c>
      <c r="I25" s="33"/>
      <c r="J25" s="12"/>
      <c r="K25" s="33">
        <f>SUM(K12:K24)</f>
        <v>0</v>
      </c>
      <c r="L25" s="33"/>
      <c r="M25" s="12"/>
      <c r="N25" s="33">
        <f>SUM(N12:N24)</f>
        <v>0</v>
      </c>
      <c r="O25" s="33"/>
      <c r="P25" s="12"/>
      <c r="Q25" s="33">
        <f>SUM(Q12:Q24)</f>
        <v>0</v>
      </c>
      <c r="R25" s="48">
        <f>SUM(E25:Q25)</f>
        <v>0</v>
      </c>
    </row>
    <row r="26" spans="1:18" x14ac:dyDescent="0.2">
      <c r="A26" s="10"/>
      <c r="C26" s="40"/>
      <c r="D26" s="39"/>
      <c r="E26" s="31"/>
      <c r="F26" s="31"/>
      <c r="G26" s="39"/>
      <c r="H26" s="31"/>
      <c r="I26" s="31"/>
      <c r="J26" s="39"/>
      <c r="K26" s="31"/>
      <c r="L26" s="31"/>
      <c r="M26" s="39"/>
      <c r="N26" s="31"/>
      <c r="O26" s="31"/>
      <c r="P26" s="39"/>
      <c r="Q26" s="31"/>
      <c r="R26" s="29"/>
    </row>
    <row r="27" spans="1:18" x14ac:dyDescent="0.2">
      <c r="A27" s="44" t="s">
        <v>5</v>
      </c>
      <c r="C27" s="55" t="s">
        <v>9</v>
      </c>
      <c r="D27" s="56" t="s">
        <v>42</v>
      </c>
      <c r="E27" s="57" t="s">
        <v>13</v>
      </c>
      <c r="F27" s="57"/>
      <c r="G27" s="56" t="s">
        <v>42</v>
      </c>
      <c r="H27" s="57" t="s">
        <v>13</v>
      </c>
      <c r="I27" s="57"/>
      <c r="J27" s="56" t="s">
        <v>42</v>
      </c>
      <c r="K27" s="57" t="s">
        <v>13</v>
      </c>
      <c r="L27" s="57"/>
      <c r="M27" s="56" t="s">
        <v>42</v>
      </c>
      <c r="N27" s="57" t="s">
        <v>13</v>
      </c>
      <c r="O27" s="57"/>
      <c r="P27" s="56" t="s">
        <v>42</v>
      </c>
      <c r="Q27" s="57" t="s">
        <v>13</v>
      </c>
      <c r="R27" s="29"/>
    </row>
    <row r="28" spans="1:18" x14ac:dyDescent="0.2">
      <c r="A28" s="51" t="s">
        <v>40</v>
      </c>
      <c r="C28" s="14">
        <v>0.45</v>
      </c>
      <c r="D28" s="65">
        <f>D12*9</f>
        <v>0</v>
      </c>
      <c r="E28" s="22">
        <f>ROUND(E12*$C28,0)</f>
        <v>0</v>
      </c>
      <c r="F28" s="57"/>
      <c r="G28" s="65">
        <f>G12*9</f>
        <v>0</v>
      </c>
      <c r="H28" s="22">
        <f>ROUND(H12*$C28,0)</f>
        <v>0</v>
      </c>
      <c r="I28" s="57"/>
      <c r="J28" s="65">
        <f>J12*9</f>
        <v>0</v>
      </c>
      <c r="K28" s="22">
        <f>ROUND(K12*$C28,0)</f>
        <v>0</v>
      </c>
      <c r="L28" s="57"/>
      <c r="M28" s="65">
        <f>M12*9</f>
        <v>0</v>
      </c>
      <c r="N28" s="22">
        <f>ROUND(N12*$C28,0)</f>
        <v>0</v>
      </c>
      <c r="O28" s="57"/>
      <c r="P28" s="65">
        <f>P12*9</f>
        <v>0</v>
      </c>
      <c r="Q28" s="22">
        <f>ROUND(Q12*$C28,0)</f>
        <v>0</v>
      </c>
      <c r="R28" s="29"/>
    </row>
    <row r="29" spans="1:18" x14ac:dyDescent="0.2">
      <c r="A29" s="51" t="s">
        <v>41</v>
      </c>
      <c r="C29" s="14">
        <v>0.45</v>
      </c>
      <c r="D29" s="65">
        <f>D13*3</f>
        <v>0</v>
      </c>
      <c r="E29" s="22">
        <f>ROUND(E13*$C29,0)</f>
        <v>0</v>
      </c>
      <c r="F29" s="57"/>
      <c r="G29" s="65">
        <f>G13*3</f>
        <v>0</v>
      </c>
      <c r="H29" s="22">
        <f>ROUND(H13*$C29,0)</f>
        <v>0</v>
      </c>
      <c r="I29" s="57"/>
      <c r="J29" s="65">
        <f>J13*3</f>
        <v>0</v>
      </c>
      <c r="K29" s="22">
        <f>ROUND(K13*$C29,0)</f>
        <v>0</v>
      </c>
      <c r="L29" s="57"/>
      <c r="M29" s="65">
        <f>M13*3</f>
        <v>0</v>
      </c>
      <c r="N29" s="22">
        <f>ROUND(N13*$C29,0)</f>
        <v>0</v>
      </c>
      <c r="O29" s="57"/>
      <c r="P29" s="65">
        <f>P13*3</f>
        <v>0</v>
      </c>
      <c r="Q29" s="22">
        <f>ROUND(Q13*$C29,0)</f>
        <v>0</v>
      </c>
      <c r="R29" s="29"/>
    </row>
    <row r="30" spans="1:18" x14ac:dyDescent="0.2">
      <c r="A30" s="51" t="s">
        <v>121</v>
      </c>
      <c r="C30" s="14">
        <v>0.45</v>
      </c>
      <c r="D30" s="65">
        <f>D14*9</f>
        <v>0</v>
      </c>
      <c r="E30" s="22">
        <f>ROUND(E14*$C30,0)</f>
        <v>0</v>
      </c>
      <c r="F30" s="57"/>
      <c r="G30" s="65">
        <f>G14*9</f>
        <v>0</v>
      </c>
      <c r="H30" s="22">
        <f>ROUND(H14*$C30,0)</f>
        <v>0</v>
      </c>
      <c r="I30" s="57"/>
      <c r="J30" s="65">
        <f>J14*9</f>
        <v>0</v>
      </c>
      <c r="K30" s="22">
        <f t="shared" ref="K30:K31" si="10">ROUND(K14*$C30,0)</f>
        <v>0</v>
      </c>
      <c r="L30" s="57"/>
      <c r="M30" s="65">
        <f>M14*9</f>
        <v>0</v>
      </c>
      <c r="N30" s="22">
        <f t="shared" ref="N30:N31" si="11">ROUND(N14*$C30,0)</f>
        <v>0</v>
      </c>
      <c r="O30" s="57"/>
      <c r="P30" s="65">
        <f>P14*9</f>
        <v>0</v>
      </c>
      <c r="Q30" s="22">
        <f t="shared" ref="Q30:Q31" si="12">ROUND(Q14*$C30,0)</f>
        <v>0</v>
      </c>
      <c r="R30" s="29"/>
    </row>
    <row r="31" spans="1:18" x14ac:dyDescent="0.2">
      <c r="A31" s="51" t="s">
        <v>122</v>
      </c>
      <c r="C31" s="14">
        <v>0.45</v>
      </c>
      <c r="D31" s="65">
        <f t="shared" ref="D31" si="13">D15*3</f>
        <v>0</v>
      </c>
      <c r="E31" s="22">
        <f t="shared" ref="E31" si="14">ROUND(E15*$C31,0)</f>
        <v>0</v>
      </c>
      <c r="F31" s="57"/>
      <c r="G31" s="65">
        <f t="shared" ref="G31" si="15">G15*3</f>
        <v>0</v>
      </c>
      <c r="H31" s="22">
        <f t="shared" ref="H31" si="16">ROUND(H15*$C31,0)</f>
        <v>0</v>
      </c>
      <c r="I31" s="57"/>
      <c r="J31" s="65">
        <f t="shared" ref="J31" si="17">J15*3</f>
        <v>0</v>
      </c>
      <c r="K31" s="22">
        <f t="shared" si="10"/>
        <v>0</v>
      </c>
      <c r="L31" s="57"/>
      <c r="M31" s="65">
        <f t="shared" ref="M31" si="18">M15*3</f>
        <v>0</v>
      </c>
      <c r="N31" s="22">
        <f t="shared" si="11"/>
        <v>0</v>
      </c>
      <c r="O31" s="57"/>
      <c r="P31" s="65">
        <f t="shared" ref="P31" si="19">P15*3</f>
        <v>0</v>
      </c>
      <c r="Q31" s="22">
        <f t="shared" si="12"/>
        <v>0</v>
      </c>
      <c r="R31" s="29"/>
    </row>
    <row r="32" spans="1:18" x14ac:dyDescent="0.2">
      <c r="A32" s="51" t="s">
        <v>50</v>
      </c>
      <c r="C32" s="14">
        <v>0.45</v>
      </c>
      <c r="D32" s="65">
        <f>D16*12</f>
        <v>0</v>
      </c>
      <c r="E32" s="22">
        <f>ROUND(E16*$C32,0)</f>
        <v>0</v>
      </c>
      <c r="F32" s="57"/>
      <c r="G32" s="65">
        <f>G16*12</f>
        <v>0</v>
      </c>
      <c r="H32" s="22">
        <f>ROUND(H16*$C32,0)</f>
        <v>0</v>
      </c>
      <c r="I32" s="57"/>
      <c r="J32" s="65">
        <f>J16*12</f>
        <v>0</v>
      </c>
      <c r="K32" s="22">
        <f>ROUND(K16*$C32,0)</f>
        <v>0</v>
      </c>
      <c r="L32" s="57"/>
      <c r="M32" s="65">
        <f>M16*12</f>
        <v>0</v>
      </c>
      <c r="N32" s="22">
        <f>ROUND(N16*$C32,0)</f>
        <v>0</v>
      </c>
      <c r="O32" s="57"/>
      <c r="P32" s="65">
        <f>P16*12</f>
        <v>0</v>
      </c>
      <c r="Q32" s="22">
        <f>ROUND(Q16*$C32,0)</f>
        <v>0</v>
      </c>
      <c r="R32" s="29"/>
    </row>
    <row r="33" spans="1:18" x14ac:dyDescent="0.2">
      <c r="A33" s="52" t="s">
        <v>51</v>
      </c>
      <c r="C33" s="14">
        <v>0.49</v>
      </c>
      <c r="D33" s="65">
        <f>D18*12</f>
        <v>0</v>
      </c>
      <c r="E33" s="22">
        <f>ROUND(E17*$C33,0)</f>
        <v>0</v>
      </c>
      <c r="F33" s="57"/>
      <c r="G33" s="65">
        <f>G17*12</f>
        <v>0</v>
      </c>
      <c r="H33" s="22">
        <f>ROUND(H17*$C33,0)</f>
        <v>0</v>
      </c>
      <c r="I33" s="57"/>
      <c r="J33" s="65">
        <f>J17*12</f>
        <v>0</v>
      </c>
      <c r="K33" s="22">
        <f>ROUND(K17*$C33,0)</f>
        <v>0</v>
      </c>
      <c r="L33" s="57"/>
      <c r="M33" s="65">
        <f>M17*12</f>
        <v>0</v>
      </c>
      <c r="N33" s="22">
        <f>ROUND(N17*$C33,0)</f>
        <v>0</v>
      </c>
      <c r="O33" s="57"/>
      <c r="P33" s="65">
        <f>P17*12</f>
        <v>0</v>
      </c>
      <c r="Q33" s="22">
        <f>ROUND(Q17*$C33,0)</f>
        <v>0</v>
      </c>
      <c r="R33" s="29"/>
    </row>
    <row r="34" spans="1:18" x14ac:dyDescent="0.2">
      <c r="A34" s="52"/>
      <c r="C34" s="14"/>
      <c r="D34" s="65"/>
      <c r="E34" s="22"/>
      <c r="F34" s="57"/>
      <c r="G34" s="65"/>
      <c r="H34" s="22"/>
      <c r="I34" s="57"/>
      <c r="J34" s="65"/>
      <c r="K34" s="22"/>
      <c r="L34" s="57"/>
      <c r="M34" s="65"/>
      <c r="N34" s="22"/>
      <c r="O34" s="57"/>
      <c r="P34" s="65"/>
      <c r="Q34" s="22"/>
      <c r="R34" s="29"/>
    </row>
    <row r="35" spans="1:18" x14ac:dyDescent="0.2">
      <c r="A35" s="52" t="s">
        <v>39</v>
      </c>
      <c r="C35" s="14">
        <v>0.45</v>
      </c>
      <c r="D35" s="65">
        <f>D19*12</f>
        <v>0</v>
      </c>
      <c r="E35" s="22">
        <f>ROUND(E19*$C35,0)</f>
        <v>0</v>
      </c>
      <c r="F35" s="57"/>
      <c r="G35" s="65">
        <f>G19*12</f>
        <v>0</v>
      </c>
      <c r="H35" s="22">
        <f>ROUND(H19*$C35,0)</f>
        <v>0</v>
      </c>
      <c r="I35" s="57"/>
      <c r="J35" s="65">
        <f>J19*12</f>
        <v>0</v>
      </c>
      <c r="K35" s="22">
        <f>ROUND(K19*$C35,0)</f>
        <v>0</v>
      </c>
      <c r="L35" s="57"/>
      <c r="M35" s="65">
        <f>M19*12</f>
        <v>0</v>
      </c>
      <c r="N35" s="22">
        <f>ROUND(N19*$C35,0)</f>
        <v>0</v>
      </c>
      <c r="O35" s="57"/>
      <c r="P35" s="65">
        <f>P19*12</f>
        <v>0</v>
      </c>
      <c r="Q35" s="22">
        <f>ROUND(Q19*$C35,0)</f>
        <v>0</v>
      </c>
      <c r="R35" s="29"/>
    </row>
    <row r="36" spans="1:18" x14ac:dyDescent="0.2">
      <c r="A36" s="52" t="s">
        <v>24</v>
      </c>
      <c r="C36" s="16">
        <v>3.0000000000000001E-3</v>
      </c>
      <c r="D36" s="65">
        <f t="shared" ref="D36" si="20">D20*9</f>
        <v>0</v>
      </c>
      <c r="E36" s="22">
        <f>ROUND(E20*$C36,0)</f>
        <v>0</v>
      </c>
      <c r="F36" s="57"/>
      <c r="G36" s="65">
        <f t="shared" ref="G36" si="21">G20*9</f>
        <v>0</v>
      </c>
      <c r="H36" s="22">
        <f>ROUND(H20*$C36,0)</f>
        <v>0</v>
      </c>
      <c r="I36" s="57"/>
      <c r="J36" s="65">
        <f t="shared" ref="J36" si="22">J20*9</f>
        <v>0</v>
      </c>
      <c r="K36" s="22">
        <f>ROUND(K20*$C36,0)</f>
        <v>0</v>
      </c>
      <c r="L36" s="57"/>
      <c r="M36" s="65">
        <f t="shared" ref="M36" si="23">M20*9</f>
        <v>0</v>
      </c>
      <c r="N36" s="22">
        <f>ROUND(N20*$C36,0)</f>
        <v>0</v>
      </c>
      <c r="O36" s="57"/>
      <c r="P36" s="65">
        <f t="shared" ref="P36" si="24">P20*9</f>
        <v>0</v>
      </c>
      <c r="Q36" s="22">
        <f>ROUND(Q20*$C36,0)</f>
        <v>0</v>
      </c>
      <c r="R36" s="29"/>
    </row>
    <row r="37" spans="1:18" x14ac:dyDescent="0.2">
      <c r="A37" s="52" t="s">
        <v>25</v>
      </c>
      <c r="C37" s="16">
        <v>0.08</v>
      </c>
      <c r="D37" s="65">
        <f>D21*3</f>
        <v>0</v>
      </c>
      <c r="E37" s="22">
        <f>ROUND(E21*$C37,0)</f>
        <v>0</v>
      </c>
      <c r="F37" s="57"/>
      <c r="G37" s="65">
        <f>G21*3</f>
        <v>0</v>
      </c>
      <c r="H37" s="22">
        <f>ROUND(H21*$C37,0)</f>
        <v>0</v>
      </c>
      <c r="I37" s="57"/>
      <c r="J37" s="65">
        <f>J21*3</f>
        <v>0</v>
      </c>
      <c r="K37" s="22">
        <f>ROUND(K21*$C37,0)</f>
        <v>0</v>
      </c>
      <c r="L37" s="57"/>
      <c r="M37" s="65">
        <f>M21*3</f>
        <v>0</v>
      </c>
      <c r="N37" s="22">
        <f>ROUND(N21*$C37,0)</f>
        <v>0</v>
      </c>
      <c r="O37" s="57"/>
      <c r="P37" s="65">
        <f>P21*3</f>
        <v>0</v>
      </c>
      <c r="Q37" s="22">
        <f>ROUND(Q21*$C37,0)</f>
        <v>0</v>
      </c>
      <c r="R37" s="29"/>
    </row>
    <row r="38" spans="1:18" x14ac:dyDescent="0.2">
      <c r="A38" s="52" t="s">
        <v>36</v>
      </c>
      <c r="C38" s="16">
        <v>3.0000000000000001E-3</v>
      </c>
      <c r="D38" s="65">
        <f>D22*9</f>
        <v>0</v>
      </c>
      <c r="E38" s="22">
        <f>ROUND(E22*$C38,0)</f>
        <v>0</v>
      </c>
      <c r="F38" s="57"/>
      <c r="G38" s="65">
        <f>G22*9</f>
        <v>0</v>
      </c>
      <c r="H38" s="22">
        <f>ROUND(H22*$C38,0)</f>
        <v>0</v>
      </c>
      <c r="I38" s="57"/>
      <c r="J38" s="65">
        <f>J22*9</f>
        <v>0</v>
      </c>
      <c r="K38" s="22">
        <f>ROUND(K22*$C38,0)</f>
        <v>0</v>
      </c>
      <c r="L38" s="57"/>
      <c r="M38" s="65">
        <f>M22*9</f>
        <v>0</v>
      </c>
      <c r="N38" s="22">
        <f>ROUND(N22*$C38,0)</f>
        <v>0</v>
      </c>
      <c r="O38" s="57"/>
      <c r="P38" s="65">
        <f>P22*9</f>
        <v>0</v>
      </c>
      <c r="Q38" s="22">
        <f>ROUND(Q22*$C38,0)</f>
        <v>0</v>
      </c>
      <c r="R38" s="29"/>
    </row>
    <row r="39" spans="1:18" x14ac:dyDescent="0.2">
      <c r="A39" s="52" t="s">
        <v>37</v>
      </c>
      <c r="C39" s="16">
        <v>0.08</v>
      </c>
      <c r="D39" s="65">
        <f>D23*3</f>
        <v>0</v>
      </c>
      <c r="E39" s="22">
        <f>ROUND(E23*$C39,0)</f>
        <v>0</v>
      </c>
      <c r="F39" s="57"/>
      <c r="G39" s="65">
        <f>G23*3</f>
        <v>0</v>
      </c>
      <c r="H39" s="22">
        <f>ROUND(H23*$C39,0)</f>
        <v>0</v>
      </c>
      <c r="I39" s="57"/>
      <c r="J39" s="65">
        <f>J23*3</f>
        <v>0</v>
      </c>
      <c r="K39" s="22">
        <f>ROUND(K23*$C39,0)</f>
        <v>0</v>
      </c>
      <c r="L39" s="57"/>
      <c r="M39" s="65">
        <f>M23*3</f>
        <v>0</v>
      </c>
      <c r="N39" s="22">
        <f>ROUND(N23*$C39,0)</f>
        <v>0</v>
      </c>
      <c r="O39" s="57"/>
      <c r="P39" s="65">
        <f>P23*3</f>
        <v>0</v>
      </c>
      <c r="Q39" s="22">
        <f>ROUND(Q23*$C39,0)</f>
        <v>0</v>
      </c>
      <c r="R39" s="29"/>
    </row>
    <row r="40" spans="1:18" x14ac:dyDescent="0.2">
      <c r="A40" s="52"/>
      <c r="C40" s="16"/>
      <c r="D40" s="15"/>
      <c r="E40" s="22"/>
      <c r="F40" s="57"/>
      <c r="G40" s="15"/>
      <c r="H40" s="22"/>
      <c r="I40" s="57"/>
      <c r="J40" s="15"/>
      <c r="K40" s="22"/>
      <c r="L40" s="57"/>
      <c r="M40" s="15"/>
      <c r="N40" s="22"/>
      <c r="O40" s="57"/>
      <c r="P40" s="15"/>
      <c r="Q40" s="22"/>
      <c r="R40" s="29"/>
    </row>
    <row r="41" spans="1:18" x14ac:dyDescent="0.2">
      <c r="A41" s="13"/>
      <c r="C41" s="16"/>
      <c r="D41" s="15"/>
      <c r="E41" s="22"/>
      <c r="F41" s="57"/>
      <c r="G41" s="15"/>
      <c r="H41" s="22"/>
      <c r="I41" s="57"/>
      <c r="J41" s="15"/>
      <c r="K41" s="22"/>
      <c r="L41" s="57"/>
      <c r="M41" s="15"/>
      <c r="N41" s="22"/>
      <c r="O41" s="57"/>
      <c r="P41" s="15"/>
      <c r="Q41" s="22"/>
      <c r="R41" s="29"/>
    </row>
    <row r="42" spans="1:18" x14ac:dyDescent="0.2">
      <c r="A42" s="17" t="s">
        <v>6</v>
      </c>
      <c r="E42" s="29">
        <f>SUM(E28:E41)</f>
        <v>0</v>
      </c>
      <c r="F42" s="29"/>
      <c r="H42" s="29">
        <f>SUM(H28:H41)</f>
        <v>0</v>
      </c>
      <c r="I42" s="29"/>
      <c r="K42" s="29">
        <f>SUM(K28:K41)</f>
        <v>0</v>
      </c>
      <c r="L42" s="29"/>
      <c r="N42" s="29">
        <f>SUM(N28:N41)</f>
        <v>0</v>
      </c>
      <c r="O42" s="29"/>
      <c r="Q42" s="29">
        <f>SUM(Q28:Q41)</f>
        <v>0</v>
      </c>
      <c r="R42" s="48">
        <f>SUM(E42:Q42)</f>
        <v>0</v>
      </c>
    </row>
    <row r="43" spans="1:18" x14ac:dyDescent="0.2">
      <c r="A43" s="17"/>
      <c r="E43" s="29"/>
      <c r="F43" s="29"/>
      <c r="H43" s="29"/>
      <c r="I43" s="29"/>
      <c r="K43" s="29"/>
      <c r="L43" s="29"/>
      <c r="N43" s="29"/>
      <c r="O43" s="29"/>
      <c r="Q43" s="29"/>
      <c r="R43" s="29"/>
    </row>
    <row r="44" spans="1:18" ht="14.1" customHeight="1" x14ac:dyDescent="0.2">
      <c r="A44" s="44" t="s">
        <v>131</v>
      </c>
      <c r="E44" s="31"/>
      <c r="F44" s="31"/>
      <c r="H44" s="31"/>
      <c r="I44" s="31"/>
      <c r="K44" s="31"/>
      <c r="L44" s="31"/>
      <c r="N44" s="31"/>
      <c r="O44" s="31"/>
      <c r="Q44" s="31"/>
      <c r="R44" s="29"/>
    </row>
    <row r="45" spans="1:18" x14ac:dyDescent="0.2">
      <c r="A45" s="19" t="s">
        <v>17</v>
      </c>
      <c r="C45" s="58"/>
      <c r="D45" s="56"/>
      <c r="E45" s="22"/>
      <c r="F45" s="61"/>
      <c r="G45" s="62"/>
      <c r="H45" s="22"/>
      <c r="I45" s="57"/>
      <c r="J45" s="56"/>
      <c r="K45" s="22"/>
      <c r="L45" s="57"/>
      <c r="M45" s="56"/>
      <c r="N45" s="22"/>
      <c r="O45" s="57"/>
      <c r="P45" s="56"/>
      <c r="Q45" s="22"/>
      <c r="R45" s="29"/>
    </row>
    <row r="46" spans="1:18" x14ac:dyDescent="0.2">
      <c r="A46" s="19" t="s">
        <v>18</v>
      </c>
      <c r="C46" s="59"/>
      <c r="D46" s="56"/>
      <c r="E46" s="22"/>
      <c r="F46" s="61"/>
      <c r="G46" s="62"/>
      <c r="H46" s="22"/>
      <c r="I46" s="57"/>
      <c r="J46" s="56"/>
      <c r="K46" s="22"/>
      <c r="L46" s="57"/>
      <c r="M46" s="56"/>
      <c r="N46" s="22"/>
      <c r="O46" s="57"/>
      <c r="P46" s="56"/>
      <c r="Q46" s="22"/>
      <c r="R46" s="29"/>
    </row>
    <row r="47" spans="1:18" x14ac:dyDescent="0.2">
      <c r="A47" s="19" t="s">
        <v>130</v>
      </c>
      <c r="C47" s="55"/>
      <c r="D47" s="56"/>
      <c r="E47" s="34"/>
      <c r="F47" s="63"/>
      <c r="G47" s="62"/>
      <c r="H47" s="34"/>
      <c r="I47" s="64"/>
      <c r="J47" s="56"/>
      <c r="K47" s="34"/>
      <c r="L47" s="64"/>
      <c r="M47" s="56"/>
      <c r="N47" s="34"/>
      <c r="O47" s="64"/>
      <c r="P47" s="56"/>
      <c r="Q47" s="34"/>
      <c r="R47" s="29"/>
    </row>
    <row r="48" spans="1:18" x14ac:dyDescent="0.2">
      <c r="A48" s="17" t="s">
        <v>6</v>
      </c>
      <c r="E48" s="35">
        <f>SUM(E45:E47)</f>
        <v>0</v>
      </c>
      <c r="F48" s="35"/>
      <c r="H48" s="35">
        <f>SUM(H45:H47)</f>
        <v>0</v>
      </c>
      <c r="I48" s="35"/>
      <c r="K48" s="35">
        <f>SUM(K45:K47)</f>
        <v>0</v>
      </c>
      <c r="L48" s="35"/>
      <c r="N48" s="35">
        <f>SUM(N45:N47)</f>
        <v>0</v>
      </c>
      <c r="O48" s="35"/>
      <c r="Q48" s="35">
        <f>SUM(Q45:Q47)</f>
        <v>0</v>
      </c>
      <c r="R48" s="48">
        <f>SUM(E48:Q48)</f>
        <v>0</v>
      </c>
    </row>
    <row r="49" spans="1:18" x14ac:dyDescent="0.2">
      <c r="A49" s="20"/>
      <c r="C49" s="21"/>
      <c r="E49" s="31"/>
      <c r="F49" s="31"/>
      <c r="H49" s="31"/>
      <c r="I49" s="31"/>
      <c r="K49" s="31"/>
      <c r="L49" s="31"/>
      <c r="N49" s="31"/>
      <c r="O49" s="31"/>
      <c r="Q49" s="31"/>
      <c r="R49" s="29"/>
    </row>
    <row r="50" spans="1:18" x14ac:dyDescent="0.2">
      <c r="A50" s="44" t="s">
        <v>10</v>
      </c>
      <c r="C50" s="21"/>
      <c r="E50" s="31"/>
      <c r="F50" s="31"/>
      <c r="H50" s="31"/>
      <c r="I50" s="31"/>
      <c r="K50" s="31"/>
      <c r="L50" s="31"/>
      <c r="N50" s="31"/>
      <c r="O50" s="31"/>
      <c r="Q50" s="31"/>
      <c r="R50" s="29"/>
    </row>
    <row r="51" spans="1:18" x14ac:dyDescent="0.2">
      <c r="A51" s="19" t="s">
        <v>132</v>
      </c>
      <c r="C51" s="60"/>
      <c r="D51" s="56"/>
      <c r="E51" s="22"/>
      <c r="F51" s="61"/>
      <c r="G51" s="62"/>
      <c r="H51" s="22"/>
      <c r="I51" s="57"/>
      <c r="J51" s="56"/>
      <c r="K51" s="22"/>
      <c r="L51" s="57"/>
      <c r="M51" s="56"/>
      <c r="N51" s="22"/>
      <c r="O51" s="57"/>
      <c r="P51" s="56"/>
      <c r="Q51" s="22"/>
      <c r="R51" s="29"/>
    </row>
    <row r="52" spans="1:18" x14ac:dyDescent="0.2">
      <c r="A52" s="17" t="s">
        <v>6</v>
      </c>
      <c r="C52" s="21"/>
      <c r="E52" s="35">
        <f>E51</f>
        <v>0</v>
      </c>
      <c r="F52" s="35"/>
      <c r="H52" s="35">
        <f>H51</f>
        <v>0</v>
      </c>
      <c r="I52" s="49"/>
      <c r="K52" s="35">
        <f>K51</f>
        <v>0</v>
      </c>
      <c r="L52" s="35"/>
      <c r="N52" s="35">
        <f>N51</f>
        <v>0</v>
      </c>
      <c r="O52" s="35"/>
      <c r="Q52" s="35">
        <f>Q51</f>
        <v>0</v>
      </c>
      <c r="R52" s="48">
        <f>SUM(E52:Q52)</f>
        <v>0</v>
      </c>
    </row>
    <row r="53" spans="1:18" x14ac:dyDescent="0.2">
      <c r="A53" s="20"/>
      <c r="C53" s="23"/>
      <c r="E53" s="31"/>
      <c r="F53" s="31"/>
      <c r="H53" s="31"/>
      <c r="I53" s="31"/>
      <c r="K53" s="31"/>
      <c r="L53" s="31"/>
      <c r="N53" s="31"/>
      <c r="O53" s="31"/>
      <c r="Q53" s="31"/>
      <c r="R53" s="29"/>
    </row>
    <row r="54" spans="1:18" x14ac:dyDescent="0.2">
      <c r="A54" s="82" t="s">
        <v>49</v>
      </c>
      <c r="B54" s="76"/>
      <c r="C54" s="23"/>
      <c r="E54" s="31"/>
      <c r="F54" s="31"/>
      <c r="H54" s="31"/>
      <c r="I54" s="31"/>
      <c r="K54" s="31"/>
      <c r="L54" s="31"/>
      <c r="N54" s="31"/>
      <c r="O54" s="31"/>
      <c r="Q54" s="31"/>
      <c r="R54" s="29"/>
    </row>
    <row r="55" spans="1:18" x14ac:dyDescent="0.2">
      <c r="A55" s="24" t="s">
        <v>11</v>
      </c>
      <c r="C55" s="59"/>
      <c r="D55" s="56"/>
      <c r="E55" s="77">
        <v>0</v>
      </c>
      <c r="F55" s="63"/>
      <c r="G55" s="62"/>
      <c r="H55" s="77">
        <v>0</v>
      </c>
      <c r="I55" s="64"/>
      <c r="J55" s="56"/>
      <c r="K55" s="77">
        <v>0</v>
      </c>
      <c r="L55" s="64"/>
      <c r="M55" s="56"/>
      <c r="N55" s="34">
        <v>0</v>
      </c>
      <c r="O55" s="64"/>
      <c r="P55" s="56"/>
      <c r="Q55" s="34">
        <v>0</v>
      </c>
      <c r="R55" s="29"/>
    </row>
    <row r="56" spans="1:18" x14ac:dyDescent="0.2">
      <c r="A56" s="24" t="s">
        <v>16</v>
      </c>
      <c r="C56" s="66"/>
      <c r="D56" s="67"/>
      <c r="E56" s="78">
        <v>0</v>
      </c>
      <c r="F56" s="69"/>
      <c r="G56" s="70"/>
      <c r="H56" s="78">
        <v>0</v>
      </c>
      <c r="I56" s="71"/>
      <c r="J56" s="67"/>
      <c r="K56" s="78">
        <v>0</v>
      </c>
      <c r="L56" s="71"/>
      <c r="M56" s="67"/>
      <c r="N56" s="68">
        <v>0</v>
      </c>
      <c r="O56" s="71"/>
      <c r="P56" s="67"/>
      <c r="Q56" s="68">
        <v>0</v>
      </c>
      <c r="R56" s="29"/>
    </row>
    <row r="57" spans="1:18" x14ac:dyDescent="0.2">
      <c r="A57" s="17" t="s">
        <v>6</v>
      </c>
      <c r="C57" s="23"/>
      <c r="E57" s="25">
        <f>SUM(E55:E56)</f>
        <v>0</v>
      </c>
      <c r="F57" s="25"/>
      <c r="H57" s="25">
        <f>SUM(H55:H56)</f>
        <v>0</v>
      </c>
      <c r="I57" s="25"/>
      <c r="K57" s="25">
        <f>SUM(K55:K56)</f>
        <v>0</v>
      </c>
      <c r="L57" s="25"/>
      <c r="N57" s="25">
        <f>SUM(N55:N56)</f>
        <v>0</v>
      </c>
      <c r="O57" s="50"/>
      <c r="Q57" s="25">
        <f>SUM(Q55:Q56)</f>
        <v>0</v>
      </c>
      <c r="R57" s="48">
        <f>SUM(E57:Q57)</f>
        <v>0</v>
      </c>
    </row>
    <row r="58" spans="1:18" x14ac:dyDescent="0.2">
      <c r="A58" s="20"/>
      <c r="C58" s="21"/>
      <c r="E58" s="31"/>
      <c r="F58" s="31"/>
      <c r="H58" s="31"/>
      <c r="I58" s="31"/>
      <c r="K58" s="31"/>
      <c r="L58" s="31"/>
      <c r="N58" s="31"/>
      <c r="O58" s="31"/>
      <c r="Q58" s="31"/>
      <c r="R58" s="29"/>
    </row>
    <row r="59" spans="1:18" x14ac:dyDescent="0.2">
      <c r="A59" s="44" t="s">
        <v>26</v>
      </c>
      <c r="C59" s="23"/>
      <c r="E59" s="31"/>
      <c r="F59" s="31"/>
      <c r="H59" s="31"/>
      <c r="I59" s="31"/>
      <c r="K59" s="31"/>
      <c r="L59" s="31"/>
      <c r="N59" s="31"/>
      <c r="O59" s="31"/>
      <c r="Q59" s="31"/>
      <c r="R59" s="29"/>
    </row>
    <row r="60" spans="1:18" x14ac:dyDescent="0.2">
      <c r="A60" s="79" t="s">
        <v>38</v>
      </c>
      <c r="C60" s="59"/>
      <c r="D60" s="56"/>
      <c r="E60" s="34"/>
      <c r="F60" s="63"/>
      <c r="G60" s="62"/>
      <c r="H60" s="34"/>
      <c r="I60" s="64"/>
      <c r="J60" s="56"/>
      <c r="K60" s="34"/>
      <c r="L60" s="64"/>
      <c r="M60" s="56"/>
      <c r="N60" s="34"/>
      <c r="O60" s="64"/>
      <c r="P60" s="56"/>
      <c r="Q60" s="34"/>
      <c r="R60" s="29"/>
    </row>
    <row r="61" spans="1:18" x14ac:dyDescent="0.2">
      <c r="A61" s="79" t="s">
        <v>22</v>
      </c>
      <c r="C61" s="59"/>
      <c r="D61" s="56"/>
      <c r="E61" s="34"/>
      <c r="F61" s="63"/>
      <c r="G61" s="62"/>
      <c r="H61" s="34"/>
      <c r="I61" s="64"/>
      <c r="J61" s="56"/>
      <c r="K61" s="34"/>
      <c r="L61" s="64"/>
      <c r="M61" s="56"/>
      <c r="N61" s="34"/>
      <c r="O61" s="64"/>
      <c r="P61" s="56"/>
      <c r="Q61" s="34"/>
      <c r="R61" s="29"/>
    </row>
    <row r="62" spans="1:18" x14ac:dyDescent="0.2">
      <c r="A62" s="79" t="s">
        <v>45</v>
      </c>
      <c r="C62" s="59"/>
      <c r="D62" s="56"/>
      <c r="E62" s="34"/>
      <c r="F62" s="63"/>
      <c r="G62" s="62"/>
      <c r="H62" s="34"/>
      <c r="I62" s="64"/>
      <c r="J62" s="56"/>
      <c r="K62" s="34"/>
      <c r="L62" s="64"/>
      <c r="M62" s="56"/>
      <c r="N62" s="34"/>
      <c r="O62" s="64"/>
      <c r="P62" s="56"/>
      <c r="Q62" s="34"/>
      <c r="R62" s="29"/>
    </row>
    <row r="63" spans="1:18" x14ac:dyDescent="0.2">
      <c r="A63" s="80" t="s">
        <v>46</v>
      </c>
      <c r="C63" s="59"/>
      <c r="D63" s="56"/>
      <c r="E63" s="34"/>
      <c r="F63" s="63"/>
      <c r="G63" s="62"/>
      <c r="H63" s="34"/>
      <c r="I63" s="64"/>
      <c r="J63" s="56"/>
      <c r="K63" s="34"/>
      <c r="L63" s="64"/>
      <c r="M63" s="56"/>
      <c r="N63" s="34"/>
      <c r="O63" s="64"/>
      <c r="P63" s="56"/>
      <c r="Q63" s="34"/>
      <c r="R63" s="29"/>
    </row>
    <row r="64" spans="1:18" x14ac:dyDescent="0.2">
      <c r="A64" s="79" t="s">
        <v>66</v>
      </c>
      <c r="C64" s="59"/>
      <c r="D64" s="56"/>
      <c r="E64" s="34"/>
      <c r="F64" s="63"/>
      <c r="G64" s="62"/>
      <c r="H64" s="34"/>
      <c r="I64" s="64"/>
      <c r="J64" s="56"/>
      <c r="K64" s="34"/>
      <c r="L64" s="64"/>
      <c r="M64" s="56"/>
      <c r="N64" s="34"/>
      <c r="O64" s="64"/>
      <c r="P64" s="56"/>
      <c r="Q64" s="34"/>
      <c r="R64" s="29"/>
    </row>
    <row r="65" spans="1:26" x14ac:dyDescent="0.2">
      <c r="A65" s="79" t="s">
        <v>47</v>
      </c>
      <c r="C65" s="59"/>
      <c r="D65" s="56"/>
      <c r="E65" s="34"/>
      <c r="F65" s="63"/>
      <c r="G65" s="62"/>
      <c r="H65" s="34"/>
      <c r="I65" s="64"/>
      <c r="J65" s="56"/>
      <c r="K65" s="34"/>
      <c r="L65" s="64"/>
      <c r="M65" s="56"/>
      <c r="N65" s="34"/>
      <c r="O65" s="64"/>
      <c r="P65" s="56"/>
      <c r="Q65" s="34"/>
      <c r="R65" s="29"/>
    </row>
    <row r="66" spans="1:26" x14ac:dyDescent="0.2">
      <c r="A66" s="79" t="s">
        <v>134</v>
      </c>
      <c r="C66" s="59"/>
      <c r="D66" s="56"/>
      <c r="E66" s="34"/>
      <c r="F66" s="63"/>
      <c r="G66" s="62"/>
      <c r="H66" s="34"/>
      <c r="I66" s="64"/>
      <c r="J66" s="56"/>
      <c r="K66" s="34"/>
      <c r="L66" s="64"/>
      <c r="M66" s="56"/>
      <c r="N66" s="34"/>
      <c r="O66" s="64"/>
      <c r="P66" s="56"/>
      <c r="Q66" s="34"/>
      <c r="R66" s="29"/>
    </row>
    <row r="67" spans="1:26" x14ac:dyDescent="0.2">
      <c r="A67" s="79" t="s">
        <v>52</v>
      </c>
      <c r="B67" s="1" t="s">
        <v>53</v>
      </c>
      <c r="C67" s="59"/>
      <c r="D67" s="56"/>
      <c r="E67" s="34"/>
      <c r="F67" s="63"/>
      <c r="G67" s="62"/>
      <c r="H67" s="34"/>
      <c r="I67" s="64"/>
      <c r="J67" s="56"/>
      <c r="K67" s="34"/>
      <c r="L67" s="64"/>
      <c r="M67" s="56"/>
      <c r="N67" s="34"/>
      <c r="O67" s="64"/>
      <c r="P67" s="56"/>
      <c r="Q67" s="34"/>
      <c r="R67" s="29"/>
    </row>
    <row r="68" spans="1:26" x14ac:dyDescent="0.2">
      <c r="A68" s="80" t="s">
        <v>48</v>
      </c>
      <c r="C68" s="59"/>
      <c r="D68" s="56"/>
      <c r="E68" s="34"/>
      <c r="F68" s="63"/>
      <c r="G68" s="62"/>
      <c r="H68" s="34"/>
      <c r="I68" s="64"/>
      <c r="J68" s="56"/>
      <c r="K68" s="34"/>
      <c r="L68" s="64"/>
      <c r="M68" s="56"/>
      <c r="N68" s="34"/>
      <c r="O68" s="64"/>
      <c r="P68" s="56"/>
      <c r="Q68" s="34"/>
      <c r="R68" s="29"/>
      <c r="T68" s="72"/>
      <c r="U68" s="73"/>
      <c r="V68" s="73"/>
      <c r="W68" s="74"/>
      <c r="X68" s="74"/>
      <c r="Y68" s="74"/>
      <c r="Z68" s="74"/>
    </row>
    <row r="69" spans="1:26" x14ac:dyDescent="0.2">
      <c r="A69" s="17" t="s">
        <v>6</v>
      </c>
      <c r="C69" s="23"/>
      <c r="E69" s="25">
        <f>SUM(E60:E68)</f>
        <v>0</v>
      </c>
      <c r="F69" s="25"/>
      <c r="H69" s="25">
        <f>SUM(H60:H68)</f>
        <v>0</v>
      </c>
      <c r="I69" s="50"/>
      <c r="K69" s="25">
        <f>SUM(K60:K68)</f>
        <v>0</v>
      </c>
      <c r="L69" s="25"/>
      <c r="N69" s="25">
        <f>SUM(N60:N68)</f>
        <v>0</v>
      </c>
      <c r="O69" s="50"/>
      <c r="Q69" s="25">
        <f>SUM(Q60:Q68)</f>
        <v>0</v>
      </c>
      <c r="R69" s="48">
        <f>SUM(E69:Q69)</f>
        <v>0</v>
      </c>
    </row>
    <row r="70" spans="1:26" x14ac:dyDescent="0.2">
      <c r="A70" s="20"/>
      <c r="C70" s="21"/>
      <c r="E70" s="31"/>
      <c r="F70" s="31"/>
      <c r="H70" s="31"/>
      <c r="I70" s="31"/>
      <c r="K70" s="31"/>
      <c r="L70" s="31"/>
      <c r="N70" s="31"/>
      <c r="O70" s="31"/>
      <c r="Q70" s="31"/>
      <c r="R70" s="29"/>
    </row>
    <row r="71" spans="1:26" x14ac:dyDescent="0.2">
      <c r="A71" s="86" t="s">
        <v>63</v>
      </c>
      <c r="B71" s="85"/>
      <c r="C71" s="87" t="s">
        <v>56</v>
      </c>
      <c r="D71" s="88" t="s">
        <v>57</v>
      </c>
      <c r="E71" s="89" t="s">
        <v>58</v>
      </c>
      <c r="F71" s="87" t="s">
        <v>56</v>
      </c>
      <c r="G71" s="88" t="s">
        <v>57</v>
      </c>
      <c r="H71" s="89" t="s">
        <v>59</v>
      </c>
      <c r="I71" s="89" t="s">
        <v>56</v>
      </c>
      <c r="J71" s="88" t="s">
        <v>57</v>
      </c>
      <c r="K71" s="89" t="s">
        <v>60</v>
      </c>
      <c r="L71" s="89" t="s">
        <v>56</v>
      </c>
      <c r="M71" s="88" t="s">
        <v>57</v>
      </c>
      <c r="N71" s="89" t="s">
        <v>61</v>
      </c>
      <c r="O71" s="89" t="s">
        <v>56</v>
      </c>
      <c r="P71" s="88" t="s">
        <v>57</v>
      </c>
      <c r="Q71" s="89" t="s">
        <v>62</v>
      </c>
      <c r="R71" s="29"/>
    </row>
    <row r="72" spans="1:26" x14ac:dyDescent="0.2">
      <c r="A72" s="19"/>
      <c r="C72" s="59"/>
      <c r="D72" s="56"/>
      <c r="E72" s="22">
        <f>C72+D72</f>
        <v>0</v>
      </c>
      <c r="F72" s="59"/>
      <c r="G72" s="56"/>
      <c r="H72" s="22">
        <f>F72+G72</f>
        <v>0</v>
      </c>
      <c r="I72" s="59"/>
      <c r="J72" s="56"/>
      <c r="K72" s="22">
        <f>I72+J72</f>
        <v>0</v>
      </c>
      <c r="L72" s="59"/>
      <c r="M72" s="56"/>
      <c r="N72" s="22">
        <f>L72+M72</f>
        <v>0</v>
      </c>
      <c r="O72" s="59"/>
      <c r="P72" s="56"/>
      <c r="Q72" s="22">
        <f>O72+P72</f>
        <v>0</v>
      </c>
      <c r="R72" s="29"/>
    </row>
    <row r="73" spans="1:26" x14ac:dyDescent="0.2">
      <c r="A73" s="19"/>
      <c r="C73" s="59"/>
      <c r="D73" s="56"/>
      <c r="E73" s="22">
        <f t="shared" ref="E73:E75" si="25">C73+D73</f>
        <v>0</v>
      </c>
      <c r="F73" s="59"/>
      <c r="G73" s="56"/>
      <c r="H73" s="22">
        <f t="shared" ref="H73:H74" si="26">F73+G73</f>
        <v>0</v>
      </c>
      <c r="I73" s="59"/>
      <c r="J73" s="56"/>
      <c r="K73" s="22">
        <f t="shared" ref="K73:K75" si="27">I73+J73</f>
        <v>0</v>
      </c>
      <c r="L73" s="59"/>
      <c r="M73" s="56"/>
      <c r="N73" s="22">
        <f t="shared" ref="N73:N75" si="28">L73+M73</f>
        <v>0</v>
      </c>
      <c r="O73" s="59"/>
      <c r="P73" s="56"/>
      <c r="Q73" s="22">
        <f t="shared" ref="Q73:Q75" si="29">O73+P73</f>
        <v>0</v>
      </c>
      <c r="R73" s="29"/>
    </row>
    <row r="74" spans="1:26" x14ac:dyDescent="0.2">
      <c r="A74" s="19"/>
      <c r="C74" s="59"/>
      <c r="D74" s="56"/>
      <c r="E74" s="22">
        <f t="shared" si="25"/>
        <v>0</v>
      </c>
      <c r="F74" s="59"/>
      <c r="G74" s="56"/>
      <c r="H74" s="22">
        <f t="shared" si="26"/>
        <v>0</v>
      </c>
      <c r="I74" s="59"/>
      <c r="J74" s="56"/>
      <c r="K74" s="22">
        <f t="shared" si="27"/>
        <v>0</v>
      </c>
      <c r="L74" s="59"/>
      <c r="M74" s="56"/>
      <c r="N74" s="22">
        <f t="shared" si="28"/>
        <v>0</v>
      </c>
      <c r="O74" s="59"/>
      <c r="P74" s="56"/>
      <c r="Q74" s="22">
        <f t="shared" si="29"/>
        <v>0</v>
      </c>
      <c r="R74" s="29"/>
    </row>
    <row r="75" spans="1:26" x14ac:dyDescent="0.2">
      <c r="A75" s="19"/>
      <c r="C75" s="59"/>
      <c r="D75" s="56"/>
      <c r="E75" s="22">
        <f t="shared" si="25"/>
        <v>0</v>
      </c>
      <c r="F75" s="59"/>
      <c r="G75" s="56"/>
      <c r="H75" s="22">
        <f>F75+G75</f>
        <v>0</v>
      </c>
      <c r="I75" s="59"/>
      <c r="J75" s="56"/>
      <c r="K75" s="22">
        <f t="shared" si="27"/>
        <v>0</v>
      </c>
      <c r="L75" s="59"/>
      <c r="M75" s="56"/>
      <c r="N75" s="22">
        <f t="shared" si="28"/>
        <v>0</v>
      </c>
      <c r="O75" s="59"/>
      <c r="P75" s="56"/>
      <c r="Q75" s="22">
        <f t="shared" si="29"/>
        <v>0</v>
      </c>
      <c r="R75" s="29"/>
    </row>
    <row r="76" spans="1:26" x14ac:dyDescent="0.2">
      <c r="A76" s="17" t="s">
        <v>6</v>
      </c>
      <c r="C76" s="23"/>
      <c r="E76" s="29">
        <f>SUM(E72:E75)</f>
        <v>0</v>
      </c>
      <c r="F76" s="29"/>
      <c r="H76" s="29">
        <f>SUM(H72:H75)</f>
        <v>0</v>
      </c>
      <c r="I76" s="29"/>
      <c r="K76" s="29">
        <f>SUM(K72:K75)</f>
        <v>0</v>
      </c>
      <c r="L76" s="29"/>
      <c r="N76" s="29">
        <f>SUM(N72:N75)</f>
        <v>0</v>
      </c>
      <c r="O76" s="29"/>
      <c r="Q76" s="29">
        <f>SUM(Q72:Q75)</f>
        <v>0</v>
      </c>
      <c r="R76" s="48">
        <f>SUM(E76:Q76)</f>
        <v>0</v>
      </c>
    </row>
    <row r="77" spans="1:26" x14ac:dyDescent="0.2">
      <c r="A77" s="20"/>
      <c r="C77" s="23"/>
      <c r="E77" s="29"/>
      <c r="F77" s="29"/>
      <c r="H77" s="29"/>
      <c r="I77" s="29"/>
      <c r="K77" s="29"/>
      <c r="L77" s="29"/>
      <c r="N77" s="29"/>
      <c r="O77" s="29"/>
      <c r="Q77" s="29"/>
      <c r="R77" s="29"/>
    </row>
    <row r="78" spans="1:26" x14ac:dyDescent="0.2">
      <c r="A78" s="20"/>
      <c r="C78" s="23"/>
      <c r="E78" s="31"/>
      <c r="F78" s="31"/>
      <c r="H78" s="31"/>
      <c r="I78" s="31"/>
      <c r="K78" s="31"/>
      <c r="L78" s="31"/>
      <c r="N78" s="31"/>
      <c r="O78" s="31"/>
      <c r="Q78" s="31"/>
      <c r="R78" s="29"/>
    </row>
    <row r="79" spans="1:26" ht="13.5" thickBot="1" x14ac:dyDescent="0.25">
      <c r="A79" s="45" t="s">
        <v>7</v>
      </c>
      <c r="C79" s="23"/>
      <c r="E79" s="28">
        <f>SUM(E57,E48,E52,E42,E25,E69,E76,)</f>
        <v>0</v>
      </c>
      <c r="F79" s="28"/>
      <c r="H79" s="28">
        <f>SUM(H57,H48,H52,H42,H25,H69,H76,)</f>
        <v>0</v>
      </c>
      <c r="I79" s="28"/>
      <c r="K79" s="28">
        <f>SUM(K57,K48,K52,K42,K25,K69,K76,)</f>
        <v>0</v>
      </c>
      <c r="L79" s="28"/>
      <c r="N79" s="28">
        <f>SUM(N57,N48,N52,N42,N25,N69,N76,)</f>
        <v>0</v>
      </c>
      <c r="O79" s="28"/>
      <c r="Q79" s="28">
        <f>SUM(Q57,Q48,Q52,Q42,Q25,Q69,Q76,)</f>
        <v>0</v>
      </c>
      <c r="R79" s="48">
        <f>SUM(E79:Q79)</f>
        <v>0</v>
      </c>
    </row>
    <row r="80" spans="1:26" ht="39" thickTop="1" x14ac:dyDescent="0.2">
      <c r="A80" s="36" t="s">
        <v>35</v>
      </c>
      <c r="C80" s="23"/>
      <c r="E80" s="29">
        <f>E79-E45-E46-E52-E67-E76</f>
        <v>0</v>
      </c>
      <c r="F80" s="29"/>
      <c r="H80" s="29">
        <f>H79-H45-H46-H52-H67-H76</f>
        <v>0</v>
      </c>
      <c r="I80" s="29"/>
      <c r="K80" s="29">
        <f>K79-K45-K46-K52-K67-K76</f>
        <v>0</v>
      </c>
      <c r="L80" s="29"/>
      <c r="N80" s="29">
        <f>N79-N45-N46-N52-N67-N76</f>
        <v>0</v>
      </c>
      <c r="O80" s="29"/>
      <c r="Q80" s="29">
        <f>Q79-Q45-Q46-Q52-Q67-Q76</f>
        <v>0</v>
      </c>
      <c r="R80" s="48">
        <f>SUM(E80:Q80)</f>
        <v>0</v>
      </c>
    </row>
    <row r="81" spans="1:20" x14ac:dyDescent="0.2">
      <c r="A81" s="13"/>
      <c r="C81" s="23"/>
      <c r="E81" s="31"/>
      <c r="F81" s="31"/>
      <c r="H81" s="31"/>
      <c r="I81" s="31"/>
      <c r="K81" s="31"/>
      <c r="L81" s="31"/>
      <c r="N81" s="31"/>
      <c r="O81" s="31"/>
      <c r="Q81" s="31"/>
      <c r="R81" s="29"/>
    </row>
    <row r="82" spans="1:20" x14ac:dyDescent="0.2">
      <c r="A82" s="45" t="s">
        <v>15</v>
      </c>
      <c r="C82" s="23"/>
      <c r="E82" s="31"/>
      <c r="F82" s="31"/>
      <c r="H82" s="31"/>
      <c r="I82" s="31"/>
      <c r="K82" s="31"/>
      <c r="L82" s="31"/>
      <c r="N82" s="31"/>
      <c r="O82" s="31"/>
      <c r="Q82" s="31"/>
      <c r="R82" s="29"/>
    </row>
    <row r="83" spans="1:20" ht="13.5" thickBot="1" x14ac:dyDescent="0.25">
      <c r="A83" s="26" t="s">
        <v>12</v>
      </c>
      <c r="C83" s="27">
        <v>0.47</v>
      </c>
      <c r="E83" s="28">
        <f>ROUND(E80*$C83,0)</f>
        <v>0</v>
      </c>
      <c r="F83" s="28"/>
      <c r="H83" s="28">
        <f>ROUND(H80*$C83,0)</f>
        <v>0</v>
      </c>
      <c r="I83" s="28"/>
      <c r="K83" s="28">
        <f>ROUND(K80*$C84,0)</f>
        <v>0</v>
      </c>
      <c r="L83" s="28"/>
      <c r="N83" s="28">
        <f>ROUND(N80*$C84,0)</f>
        <v>0</v>
      </c>
      <c r="O83" s="28"/>
      <c r="Q83" s="28">
        <f>ROUND(Q80*$C84,0)</f>
        <v>0</v>
      </c>
      <c r="R83" s="48">
        <f>SUM(E83:Q83)</f>
        <v>0</v>
      </c>
    </row>
    <row r="84" spans="1:20" ht="13.5" thickTop="1" x14ac:dyDescent="0.2">
      <c r="A84" s="137" t="s">
        <v>126</v>
      </c>
      <c r="B84" s="137"/>
      <c r="C84" s="132">
        <v>0.48</v>
      </c>
      <c r="E84" s="29"/>
      <c r="F84" s="29"/>
      <c r="H84" s="29"/>
      <c r="I84" s="29"/>
      <c r="K84" s="29"/>
      <c r="L84" s="29"/>
      <c r="N84" s="29"/>
      <c r="O84" s="29"/>
      <c r="Q84" s="29"/>
      <c r="R84" s="48"/>
    </row>
    <row r="85" spans="1:20" ht="24" customHeight="1" x14ac:dyDescent="0.2">
      <c r="A85" s="46" t="s">
        <v>8</v>
      </c>
      <c r="C85" s="23"/>
      <c r="E85" s="29">
        <f>E83+E79</f>
        <v>0</v>
      </c>
      <c r="F85" s="29"/>
      <c r="H85" s="29">
        <f>H83+H79</f>
        <v>0</v>
      </c>
      <c r="I85" s="29"/>
      <c r="K85" s="29">
        <f>K83+K79</f>
        <v>0</v>
      </c>
      <c r="L85" s="29"/>
      <c r="N85" s="29">
        <f>N83+N79</f>
        <v>0</v>
      </c>
      <c r="O85" s="29"/>
      <c r="Q85" s="29">
        <f>Q83+Q79</f>
        <v>0</v>
      </c>
      <c r="R85" s="48">
        <f>SUM(E85:Q85)</f>
        <v>0</v>
      </c>
    </row>
    <row r="86" spans="1:20" x14ac:dyDescent="0.2">
      <c r="E86" s="31"/>
      <c r="F86" s="31"/>
      <c r="H86" s="31"/>
      <c r="I86" s="31"/>
      <c r="K86" s="31"/>
      <c r="L86" s="31"/>
      <c r="N86" s="31"/>
      <c r="O86" s="31"/>
      <c r="Q86" s="31"/>
      <c r="R86" s="31"/>
      <c r="S86" s="31"/>
      <c r="T86" s="31"/>
    </row>
    <row r="87" spans="1:20" x14ac:dyDescent="0.2">
      <c r="A87" s="30" t="s">
        <v>43</v>
      </c>
      <c r="E87" s="31"/>
      <c r="F87" s="31"/>
      <c r="H87" s="31"/>
      <c r="I87" s="31"/>
      <c r="K87" s="31"/>
      <c r="L87" s="31"/>
      <c r="N87" s="31"/>
      <c r="O87" s="31"/>
      <c r="Q87" s="31"/>
      <c r="R87" s="31"/>
      <c r="S87" s="31"/>
      <c r="T87" s="31"/>
    </row>
    <row r="88" spans="1:20" ht="33.75" customHeight="1" x14ac:dyDescent="0.2">
      <c r="A88" s="133" t="s">
        <v>44</v>
      </c>
      <c r="B88" s="133"/>
      <c r="C88" s="133"/>
      <c r="D88" s="133"/>
      <c r="E88" s="133"/>
      <c r="F88" s="133"/>
      <c r="G88" s="133"/>
      <c r="H88" s="133"/>
      <c r="I88" s="133"/>
      <c r="J88" s="133"/>
      <c r="K88" s="133"/>
      <c r="L88" s="133"/>
      <c r="M88" s="133"/>
      <c r="N88" s="133"/>
      <c r="O88" s="133"/>
      <c r="P88" s="133"/>
      <c r="Q88" s="133"/>
      <c r="R88" s="133"/>
      <c r="S88" s="3"/>
      <c r="T88" s="3"/>
    </row>
    <row r="89" spans="1:20" x14ac:dyDescent="0.2">
      <c r="A89" s="75"/>
      <c r="B89" s="75"/>
      <c r="C89" s="75"/>
      <c r="D89" s="75"/>
      <c r="E89" s="75"/>
      <c r="F89" s="75"/>
      <c r="G89" s="75"/>
      <c r="H89" s="75"/>
      <c r="I89" s="75"/>
      <c r="J89" s="75"/>
      <c r="K89" s="75"/>
      <c r="L89" s="75"/>
      <c r="M89" s="75"/>
      <c r="N89" s="75"/>
      <c r="O89" s="75"/>
      <c r="P89" s="75"/>
      <c r="Q89" s="75"/>
      <c r="R89" s="75"/>
    </row>
    <row r="90" spans="1:20" x14ac:dyDescent="0.2">
      <c r="A90" s="75"/>
      <c r="B90" s="75"/>
      <c r="C90" s="75"/>
      <c r="D90" s="75"/>
      <c r="E90" s="75"/>
      <c r="F90" s="75"/>
      <c r="G90" s="75"/>
      <c r="H90" s="75"/>
      <c r="I90" s="75"/>
      <c r="J90" s="75"/>
      <c r="K90" s="75"/>
      <c r="L90" s="75"/>
      <c r="M90" s="75"/>
      <c r="N90" s="75"/>
      <c r="O90" s="75"/>
      <c r="P90" s="75"/>
      <c r="Q90" s="75"/>
      <c r="R90" s="75"/>
    </row>
  </sheetData>
  <mergeCells count="4">
    <mergeCell ref="A88:R88"/>
    <mergeCell ref="A1:E1"/>
    <mergeCell ref="B5:E5"/>
    <mergeCell ref="A84:B84"/>
  </mergeCells>
  <pageMargins left="0.25" right="0.25" top="0.5" bottom="0.5" header="0.3" footer="0.3"/>
  <pageSetup scale="22"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B7A66-FB50-48BF-A460-26842010F23A}">
  <dimension ref="A1:I36"/>
  <sheetViews>
    <sheetView workbookViewId="0">
      <selection activeCell="B7" sqref="B7"/>
    </sheetView>
  </sheetViews>
  <sheetFormatPr defaultColWidth="8.85546875" defaultRowHeight="15" x14ac:dyDescent="0.25"/>
  <cols>
    <col min="1" max="1" width="30.42578125" customWidth="1"/>
    <col min="2" max="2" width="116.140625" customWidth="1"/>
    <col min="3" max="3" width="20.42578125" customWidth="1"/>
    <col min="4" max="4" width="13.140625" customWidth="1"/>
  </cols>
  <sheetData>
    <row r="1" spans="1:9" ht="30" x14ac:dyDescent="0.25">
      <c r="A1" s="84" t="s">
        <v>54</v>
      </c>
      <c r="B1" s="83" t="s">
        <v>55</v>
      </c>
    </row>
    <row r="2" spans="1:9" x14ac:dyDescent="0.25">
      <c r="A2" s="84" t="s">
        <v>67</v>
      </c>
      <c r="B2" t="s">
        <v>125</v>
      </c>
    </row>
    <row r="3" spans="1:9" x14ac:dyDescent="0.25">
      <c r="A3" s="84" t="s">
        <v>64</v>
      </c>
      <c r="B3" s="90">
        <v>46.5</v>
      </c>
    </row>
    <row r="4" spans="1:9" x14ac:dyDescent="0.25">
      <c r="A4" s="84" t="s">
        <v>65</v>
      </c>
      <c r="B4" s="90">
        <v>49.7</v>
      </c>
    </row>
    <row r="5" spans="1:9" x14ac:dyDescent="0.25">
      <c r="A5" s="84" t="s">
        <v>87</v>
      </c>
      <c r="B5" s="90">
        <v>89.1</v>
      </c>
    </row>
    <row r="6" spans="1:9" ht="18.75" x14ac:dyDescent="0.3">
      <c r="A6" s="84" t="s">
        <v>88</v>
      </c>
      <c r="B6" s="90">
        <v>105.2</v>
      </c>
      <c r="C6" s="144" t="s">
        <v>89</v>
      </c>
      <c r="D6" s="144"/>
      <c r="E6" s="144"/>
      <c r="F6" s="144"/>
      <c r="G6" s="144"/>
      <c r="H6" s="144"/>
      <c r="I6" s="144"/>
    </row>
    <row r="7" spans="1:9" ht="15.75" thickBot="1" x14ac:dyDescent="0.3">
      <c r="A7" s="84" t="s">
        <v>69</v>
      </c>
      <c r="B7" s="92">
        <v>0.1</v>
      </c>
    </row>
    <row r="8" spans="1:9" x14ac:dyDescent="0.25">
      <c r="A8" s="84" t="s">
        <v>86</v>
      </c>
      <c r="B8" s="91" t="s">
        <v>113</v>
      </c>
      <c r="C8" s="148" t="s">
        <v>90</v>
      </c>
      <c r="D8" s="148" t="s">
        <v>91</v>
      </c>
      <c r="E8" s="148" t="s">
        <v>92</v>
      </c>
      <c r="F8" s="138" t="s">
        <v>93</v>
      </c>
      <c r="G8" s="138" t="s">
        <v>94</v>
      </c>
      <c r="H8" s="138" t="s">
        <v>95</v>
      </c>
      <c r="I8" s="138" t="s">
        <v>96</v>
      </c>
    </row>
    <row r="9" spans="1:9" x14ac:dyDescent="0.25">
      <c r="A9" s="84" t="s">
        <v>103</v>
      </c>
      <c r="B9" t="s">
        <v>129</v>
      </c>
      <c r="C9" s="149"/>
      <c r="D9" s="149"/>
      <c r="E9" s="149"/>
      <c r="F9" s="139"/>
      <c r="G9" s="139"/>
      <c r="H9" s="139"/>
      <c r="I9" s="139"/>
    </row>
    <row r="10" spans="1:9" ht="15.75" thickBot="1" x14ac:dyDescent="0.3">
      <c r="A10" t="s">
        <v>127</v>
      </c>
      <c r="C10" s="150"/>
      <c r="D10" s="150"/>
      <c r="E10" s="150"/>
      <c r="F10" s="140"/>
      <c r="G10" s="140"/>
      <c r="H10" s="140"/>
      <c r="I10" s="140"/>
    </row>
    <row r="11" spans="1:9" ht="16.5" thickBot="1" x14ac:dyDescent="0.3">
      <c r="B11" s="91" t="s">
        <v>68</v>
      </c>
      <c r="C11" s="97" t="s">
        <v>97</v>
      </c>
      <c r="D11" s="98">
        <v>4</v>
      </c>
      <c r="E11" s="98">
        <v>1</v>
      </c>
      <c r="F11" s="99"/>
      <c r="G11" s="99"/>
      <c r="H11" s="100">
        <v>500</v>
      </c>
      <c r="I11" s="100">
        <f>H11*E11*D11</f>
        <v>2000</v>
      </c>
    </row>
    <row r="12" spans="1:9" ht="60.75" thickBot="1" x14ac:dyDescent="0.3">
      <c r="A12" s="84" t="s">
        <v>105</v>
      </c>
      <c r="B12" s="83" t="s">
        <v>106</v>
      </c>
      <c r="C12" s="97" t="s">
        <v>98</v>
      </c>
      <c r="D12" s="98">
        <v>4</v>
      </c>
      <c r="E12" s="98">
        <v>1</v>
      </c>
      <c r="F12" s="99"/>
      <c r="G12" s="99"/>
      <c r="H12" s="100">
        <v>500</v>
      </c>
      <c r="I12" s="100">
        <f>H12*E12*D12</f>
        <v>2000</v>
      </c>
    </row>
    <row r="13" spans="1:9" ht="60.75" thickBot="1" x14ac:dyDescent="0.3">
      <c r="A13" s="84" t="s">
        <v>107</v>
      </c>
      <c r="B13" s="83" t="s">
        <v>108</v>
      </c>
      <c r="C13" s="97" t="s">
        <v>99</v>
      </c>
      <c r="D13" s="98">
        <v>4</v>
      </c>
      <c r="E13" s="98">
        <v>1</v>
      </c>
      <c r="F13" s="101">
        <v>4</v>
      </c>
      <c r="G13" s="99"/>
      <c r="H13" s="102">
        <v>105.2</v>
      </c>
      <c r="I13" s="100">
        <f>H13*F13*E13*D13</f>
        <v>1683.2</v>
      </c>
    </row>
    <row r="14" spans="1:9" ht="16.5" thickBot="1" x14ac:dyDescent="0.3">
      <c r="A14" s="84" t="s">
        <v>109</v>
      </c>
      <c r="B14" t="s">
        <v>110</v>
      </c>
      <c r="C14" s="103" t="s">
        <v>100</v>
      </c>
      <c r="D14" s="104">
        <v>4</v>
      </c>
      <c r="E14" s="105">
        <v>1</v>
      </c>
      <c r="F14" s="106"/>
      <c r="G14" s="107">
        <v>5</v>
      </c>
      <c r="H14" s="108">
        <v>49.7</v>
      </c>
      <c r="I14" s="109">
        <f>H14*G14*E14*D14</f>
        <v>994</v>
      </c>
    </row>
    <row r="15" spans="1:9" ht="60.75" thickBot="1" x14ac:dyDescent="0.3">
      <c r="A15" s="120" t="s">
        <v>111</v>
      </c>
      <c r="B15" s="83" t="s">
        <v>112</v>
      </c>
      <c r="C15" s="110" t="s">
        <v>101</v>
      </c>
      <c r="D15" s="111">
        <v>4</v>
      </c>
      <c r="E15" s="111">
        <v>1</v>
      </c>
      <c r="F15" s="112"/>
      <c r="G15" s="113">
        <v>5</v>
      </c>
      <c r="H15" s="114">
        <v>50</v>
      </c>
      <c r="I15" s="115">
        <f>H15*G15*E15*D15</f>
        <v>1000</v>
      </c>
    </row>
    <row r="16" spans="1:9" ht="16.5" thickBot="1" x14ac:dyDescent="0.3">
      <c r="C16" s="141" t="s">
        <v>102</v>
      </c>
      <c r="D16" s="142"/>
      <c r="E16" s="142"/>
      <c r="F16" s="142"/>
      <c r="G16" s="142"/>
      <c r="H16" s="143"/>
      <c r="I16" s="116">
        <f>I11+I12+I13+I14+I15</f>
        <v>7677.2</v>
      </c>
    </row>
    <row r="17" spans="1:9" ht="60" x14ac:dyDescent="0.25">
      <c r="A17" s="84" t="s">
        <v>114</v>
      </c>
      <c r="B17" s="83" t="s">
        <v>128</v>
      </c>
    </row>
    <row r="19" spans="1:9" ht="18.75" x14ac:dyDescent="0.3">
      <c r="C19" s="144" t="s">
        <v>104</v>
      </c>
      <c r="D19" s="147"/>
      <c r="E19" s="147"/>
      <c r="F19" s="147"/>
      <c r="G19" s="147"/>
      <c r="H19" s="147"/>
      <c r="I19" s="147"/>
    </row>
    <row r="20" spans="1:9" ht="15.75" thickBot="1" x14ac:dyDescent="0.3"/>
    <row r="21" spans="1:9" x14ac:dyDescent="0.25">
      <c r="C21" s="145" t="s">
        <v>81</v>
      </c>
      <c r="D21" s="146"/>
    </row>
    <row r="22" spans="1:9" x14ac:dyDescent="0.25">
      <c r="C22" s="93" t="s">
        <v>70</v>
      </c>
      <c r="D22" s="94">
        <v>2687.5</v>
      </c>
    </row>
    <row r="23" spans="1:9" ht="30" x14ac:dyDescent="0.25">
      <c r="C23" s="93" t="s">
        <v>80</v>
      </c>
      <c r="D23" s="94">
        <v>10045</v>
      </c>
    </row>
    <row r="24" spans="1:9" ht="45" x14ac:dyDescent="0.25">
      <c r="C24" s="93" t="s">
        <v>71</v>
      </c>
      <c r="D24" s="94">
        <v>0.36</v>
      </c>
    </row>
    <row r="25" spans="1:9" x14ac:dyDescent="0.25">
      <c r="C25" s="93" t="s">
        <v>72</v>
      </c>
      <c r="D25" s="94">
        <v>316.17</v>
      </c>
    </row>
    <row r="26" spans="1:9" x14ac:dyDescent="0.25">
      <c r="C26" s="93" t="s">
        <v>73</v>
      </c>
      <c r="D26" s="94">
        <v>229.14</v>
      </c>
    </row>
    <row r="27" spans="1:9" x14ac:dyDescent="0.25">
      <c r="C27" s="93" t="s">
        <v>74</v>
      </c>
      <c r="D27" s="94">
        <v>265.14</v>
      </c>
    </row>
    <row r="28" spans="1:9" ht="30" x14ac:dyDescent="0.25">
      <c r="C28" s="93" t="s">
        <v>75</v>
      </c>
      <c r="D28" s="94">
        <v>183.78</v>
      </c>
    </row>
    <row r="29" spans="1:9" x14ac:dyDescent="0.25">
      <c r="C29" s="93" t="s">
        <v>76</v>
      </c>
      <c r="D29" s="94">
        <v>40.86</v>
      </c>
    </row>
    <row r="30" spans="1:9" x14ac:dyDescent="0.25">
      <c r="C30" s="93" t="s">
        <v>77</v>
      </c>
      <c r="D30" s="94">
        <v>22.5</v>
      </c>
    </row>
    <row r="31" spans="1:9" x14ac:dyDescent="0.25">
      <c r="C31" s="93" t="s">
        <v>78</v>
      </c>
      <c r="D31" s="94">
        <v>150.75</v>
      </c>
    </row>
    <row r="32" spans="1:9" x14ac:dyDescent="0.25">
      <c r="C32" s="93" t="s">
        <v>79</v>
      </c>
      <c r="D32" s="94">
        <v>8</v>
      </c>
    </row>
    <row r="33" spans="3:4" ht="28.5" x14ac:dyDescent="0.25">
      <c r="C33" s="117" t="s">
        <v>82</v>
      </c>
      <c r="D33" s="95">
        <f>D22+D24+D25+D26+D27+D28+D29+D30+D31+D32</f>
        <v>3904.2000000000003</v>
      </c>
    </row>
    <row r="34" spans="3:4" ht="29.25" x14ac:dyDescent="0.25">
      <c r="C34" s="118" t="s">
        <v>83</v>
      </c>
      <c r="D34" s="95">
        <f>D23+D24+D25+D26+D27+D28+D29+D30+D31+D32</f>
        <v>11261.7</v>
      </c>
    </row>
    <row r="35" spans="3:4" ht="30" thickBot="1" x14ac:dyDescent="0.3">
      <c r="C35" s="119" t="s">
        <v>84</v>
      </c>
      <c r="D35" s="96">
        <f>D33*2</f>
        <v>7808.4000000000005</v>
      </c>
    </row>
    <row r="36" spans="3:4" ht="30" thickBot="1" x14ac:dyDescent="0.3">
      <c r="C36" s="119" t="s">
        <v>85</v>
      </c>
      <c r="D36" s="96">
        <f>D34*2</f>
        <v>22523.4</v>
      </c>
    </row>
  </sheetData>
  <mergeCells count="11">
    <mergeCell ref="I8:I10"/>
    <mergeCell ref="C16:H16"/>
    <mergeCell ref="C6:I6"/>
    <mergeCell ref="C21:D21"/>
    <mergeCell ref="C19:I19"/>
    <mergeCell ref="C8:C10"/>
    <mergeCell ref="D8:D10"/>
    <mergeCell ref="E8:E10"/>
    <mergeCell ref="F8:F10"/>
    <mergeCell ref="G8:G10"/>
    <mergeCell ref="H8:H10"/>
  </mergeCells>
  <hyperlinks>
    <hyperlink ref="B11" r:id="rId1" xr:uid="{0E183F0D-8B92-E141-9E85-EE7797D92C46}"/>
    <hyperlink ref="B8" r:id="rId2" xr:uid="{3145EAE7-7D9E-4F1E-BF21-3F60CFE0BC53}"/>
  </hyperlinks>
  <pageMargins left="0.7" right="0.7" top="0.75" bottom="0.75" header="0.3" footer="0.3"/>
  <pageSetup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vt:lpstr>
      <vt:lpstr>Notes</vt:lpstr>
      <vt:lpstr>Budget!Print_Area</vt:lpstr>
    </vt:vector>
  </TitlesOfParts>
  <Company>UNCG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t_porche</dc:creator>
  <cp:lastModifiedBy>Tiffany Wright</cp:lastModifiedBy>
  <cp:lastPrinted>2016-04-21T15:30:54Z</cp:lastPrinted>
  <dcterms:created xsi:type="dcterms:W3CDTF">2010-05-26T12:53:42Z</dcterms:created>
  <dcterms:modified xsi:type="dcterms:W3CDTF">2025-05-12T19:20:54Z</dcterms:modified>
</cp:coreProperties>
</file>